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4755" tabRatio="813" activeTab="1"/>
  </bookViews>
  <sheets>
    <sheet name="INSTRUCTIONS" sheetId="1" r:id="rId1"/>
    <sheet name="TEMPLATE" sheetId="2" r:id="rId2"/>
    <sheet name="Sample Wetland" sheetId="3" r:id="rId3"/>
    <sheet name="Score summary" sheetId="4" r:id="rId4"/>
    <sheet name="Flood Storage" sheetId="5" r:id="rId5"/>
    <sheet name="Wetland 1" sheetId="6" r:id="rId6"/>
    <sheet name="Wetland 2" sheetId="7" r:id="rId7"/>
    <sheet name="Wetland 3" sheetId="8" r:id="rId8"/>
    <sheet name="Wetland 4" sheetId="9" r:id="rId9"/>
    <sheet name="Wetland 5" sheetId="10" r:id="rId10"/>
    <sheet name="Wetland 6" sheetId="11" r:id="rId11"/>
    <sheet name="Wetland 7" sheetId="12" r:id="rId12"/>
    <sheet name="Wetland 8" sheetId="13" r:id="rId13"/>
    <sheet name="Wetland 9" sheetId="14" r:id="rId14"/>
    <sheet name="Wetland 10" sheetId="15" r:id="rId15"/>
    <sheet name="Wetland 11" sheetId="16" r:id="rId16"/>
    <sheet name="Wetland 12" sheetId="17" r:id="rId17"/>
    <sheet name="Wetland 13" sheetId="18" r:id="rId18"/>
    <sheet name="Wetland 14" sheetId="19" r:id="rId19"/>
    <sheet name="Wetland 15" sheetId="20" r:id="rId20"/>
    <sheet name="Wetland 16" sheetId="21" r:id="rId21"/>
    <sheet name="Wetland 17" sheetId="22" r:id="rId22"/>
    <sheet name="Wetland 18" sheetId="23" r:id="rId23"/>
    <sheet name="Wetland 19" sheetId="24" r:id="rId24"/>
    <sheet name="Wetland 20" sheetId="25" r:id="rId25"/>
    <sheet name="Sheet1" sheetId="26" r:id="rId26"/>
  </sheets>
  <definedNames/>
  <calcPr fullCalcOnLoad="1"/>
</workbook>
</file>

<file path=xl/sharedStrings.xml><?xml version="1.0" encoding="utf-8"?>
<sst xmlns="http://schemas.openxmlformats.org/spreadsheetml/2006/main" count="7680" uniqueCount="458">
  <si>
    <t>1-3%</t>
  </si>
  <si>
    <t xml:space="preserve">Less than 1% </t>
  </si>
  <si>
    <t>Wetland area (acres)</t>
  </si>
  <si>
    <t>Watershed area (acres)</t>
  </si>
  <si>
    <t>Wetland name/code</t>
  </si>
  <si>
    <t>Less than 5%</t>
  </si>
  <si>
    <t>5-25%</t>
  </si>
  <si>
    <t>&gt; 25%</t>
  </si>
  <si>
    <t>Score</t>
  </si>
  <si>
    <t>1-10%</t>
  </si>
  <si>
    <t>&gt; 10%</t>
  </si>
  <si>
    <t xml:space="preserve"> </t>
  </si>
  <si>
    <t>3. Agriculture in wetland?</t>
  </si>
  <si>
    <t>4. Logging activity in wetland?</t>
  </si>
  <si>
    <t>5. Human activity in wetland?</t>
  </si>
  <si>
    <t>Notes</t>
  </si>
  <si>
    <t>Date Evaluated:</t>
  </si>
  <si>
    <t>Evaluated by:</t>
  </si>
  <si>
    <t>Less than 1%</t>
  </si>
  <si>
    <t>6. Invasive plants in wetland?</t>
  </si>
  <si>
    <t>Low</t>
  </si>
  <si>
    <t>Moderate</t>
  </si>
  <si>
    <t>High</t>
  </si>
  <si>
    <t>7. Road/driveway/railroad crossings?</t>
  </si>
  <si>
    <t>None</t>
  </si>
  <si>
    <t>Wetland 1</t>
  </si>
  <si>
    <t>Wetland 2</t>
  </si>
  <si>
    <t>Wetland 3</t>
  </si>
  <si>
    <t>Wetland 4</t>
  </si>
  <si>
    <t>Wetland 5</t>
  </si>
  <si>
    <t>Wetland 6</t>
  </si>
  <si>
    <t>Wetland 7</t>
  </si>
  <si>
    <t>Wetland 8</t>
  </si>
  <si>
    <t>Wetland 9</t>
  </si>
  <si>
    <t>NH Method Summary of Scores</t>
  </si>
  <si>
    <t>2. Fill in Wetland?</t>
  </si>
  <si>
    <t>No stream</t>
  </si>
  <si>
    <t>Wetland Acres</t>
  </si>
  <si>
    <t>Date Evaluated</t>
  </si>
  <si>
    <t>Investigator</t>
  </si>
  <si>
    <t>Wetland Functions &amp; Scores</t>
  </si>
  <si>
    <t>1. ECOLOGICAL INTEGRITY</t>
  </si>
  <si>
    <t>2. WETLAND WILDLIFE HABITAT</t>
  </si>
  <si>
    <t>3. FISH &amp; AQUATIC HABITAT</t>
  </si>
  <si>
    <t>6. WETLAND-BASED RECREATION</t>
  </si>
  <si>
    <t>7. FLOODWATER STORAGE</t>
  </si>
  <si>
    <t xml:space="preserve">8. GROUNDWATER </t>
  </si>
  <si>
    <t>9. SEDIMENT TRAPPING</t>
  </si>
  <si>
    <t>10. NUTRIENT TRANSFORMATION</t>
  </si>
  <si>
    <t>11. SHORELINE ANCHORING</t>
  </si>
  <si>
    <t>12. NOTEWORTHINESS</t>
  </si>
  <si>
    <t>4. Open water &lt; 6.6ft deep?</t>
  </si>
  <si>
    <t>1. Wetland acres?</t>
  </si>
  <si>
    <t>2. Ecological Integrity Avg. score?</t>
  </si>
  <si>
    <t>5. Deepwater Habitats?</t>
  </si>
  <si>
    <t>&lt;20 acres</t>
  </si>
  <si>
    <t>&gt; 100 acres</t>
  </si>
  <si>
    <t>20-100 acres</t>
  </si>
  <si>
    <t>&gt; 3 acres</t>
  </si>
  <si>
    <t>0.5 - 3 acres</t>
  </si>
  <si>
    <t>&lt; 0.5 acre</t>
  </si>
  <si>
    <t>6. Wetland vegetation class diversity?</t>
  </si>
  <si>
    <t>3 or more classes</t>
  </si>
  <si>
    <t>2 classes</t>
  </si>
  <si>
    <t>1 class</t>
  </si>
  <si>
    <t>7. Proximity to other wetlands?</t>
  </si>
  <si>
    <t>8. Wildlife travel corridors?</t>
  </si>
  <si>
    <t>Access partially blocked</t>
  </si>
  <si>
    <t>Access blocked</t>
  </si>
  <si>
    <t>Free access</t>
  </si>
  <si>
    <t>9. % of wetland edge undisturbed?</t>
  </si>
  <si>
    <t>&gt;95%</t>
  </si>
  <si>
    <t>75-95%</t>
  </si>
  <si>
    <t>&lt; 75%</t>
  </si>
  <si>
    <t>10. Invasive plants (Use F1, Q6 score)</t>
  </si>
  <si>
    <t>3. Water quality (Use F1, Q1 score)?</t>
  </si>
  <si>
    <t>Average Score - Wildlife Habitat</t>
  </si>
  <si>
    <t>Average Score - Ecological Integrity</t>
  </si>
  <si>
    <t>Active farm/rural res</t>
  </si>
  <si>
    <t>2. Water Quality? (use F1, Q1 score)</t>
  </si>
  <si>
    <t>1. Dominant land use in watershed?</t>
  </si>
  <si>
    <t>3. Open water?(use F2, Q4 score)</t>
  </si>
  <si>
    <t>10-100 acres</t>
  </si>
  <si>
    <t>&lt; 10 acres</t>
  </si>
  <si>
    <t>Not present</t>
  </si>
  <si>
    <t>5. Stream width in wetland?</t>
  </si>
  <si>
    <t>6. Alteration of stream channel?</t>
  </si>
  <si>
    <t>7. Diversity of substrate types?</t>
  </si>
  <si>
    <t>2-3 substrates</t>
  </si>
  <si>
    <t>1 substrate</t>
  </si>
  <si>
    <t>4 or more substrates</t>
  </si>
  <si>
    <t>8. Coarse woody material and large rocks?</t>
  </si>
  <si>
    <t>&gt; 10% of cover in water</t>
  </si>
  <si>
    <t>&lt; 10% of cover in water</t>
  </si>
  <si>
    <t>No visible cover</t>
  </si>
  <si>
    <t>No open water</t>
  </si>
  <si>
    <t>&gt; 70% cover in water</t>
  </si>
  <si>
    <t>30-70% cover in water</t>
  </si>
  <si>
    <t>&lt; 30% cover</t>
  </si>
  <si>
    <t>9. Floating &amp; submerged vegetation?</t>
  </si>
  <si>
    <t>No barriers</t>
  </si>
  <si>
    <t>Average Score - Fish &amp; Aquatic Habitat</t>
  </si>
  <si>
    <t>4. SCENIC QUALITY</t>
  </si>
  <si>
    <t>1. Wetland vegetation classes visible?</t>
  </si>
  <si>
    <r>
      <t>&gt;</t>
    </r>
    <r>
      <rPr>
        <sz val="8"/>
        <rFont val="Arial"/>
        <family val="2"/>
      </rPr>
      <t xml:space="preserve"> 3 classes</t>
    </r>
  </si>
  <si>
    <t>2. Public access?</t>
  </si>
  <si>
    <t>Public access &amp; trails/road</t>
  </si>
  <si>
    <t>Public access; no trails</t>
  </si>
  <si>
    <t>No public access</t>
  </si>
  <si>
    <t>3. Visible extent across wetland?</t>
  </si>
  <si>
    <t>Large expanse</t>
  </si>
  <si>
    <t>Somewhat restricted view</t>
  </si>
  <si>
    <t>4. Open water visible?</t>
  </si>
  <si>
    <t>1-3 acres</t>
  </si>
  <si>
    <t>&lt; 1 acre</t>
  </si>
  <si>
    <t>High level of contrast</t>
  </si>
  <si>
    <t>Some visual contrast</t>
  </si>
  <si>
    <t>Little contrast or developed</t>
  </si>
  <si>
    <t>High level of diversity</t>
  </si>
  <si>
    <t>Moderate level diversity</t>
  </si>
  <si>
    <t>Low or no diversity</t>
  </si>
  <si>
    <t xml:space="preserve">Undisturbed &amp; natural </t>
  </si>
  <si>
    <t>Severe visual detractors</t>
  </si>
  <si>
    <t>Minor visual detractors</t>
  </si>
  <si>
    <t>Average Score - Scenic Quality</t>
  </si>
  <si>
    <t>5.  EDUCATIONAL POTENTIAL</t>
  </si>
  <si>
    <t>1. Ecological Integrity Score?</t>
  </si>
  <si>
    <t>2. Wildlife Habitat Score?</t>
  </si>
  <si>
    <t>&lt; 5 mins from site</t>
  </si>
  <si>
    <t xml:space="preserve">2 classes </t>
  </si>
  <si>
    <r>
      <t>&gt;</t>
    </r>
    <r>
      <rPr>
        <sz val="8"/>
        <rFont val="Arial"/>
        <family val="2"/>
      </rPr>
      <t xml:space="preserve"> 3 classes </t>
    </r>
  </si>
  <si>
    <t>Direct water access</t>
  </si>
  <si>
    <t>Access 5 mins or less</t>
  </si>
  <si>
    <t>Yes</t>
  </si>
  <si>
    <t>No</t>
  </si>
  <si>
    <t>Average Score - Education</t>
  </si>
  <si>
    <t>6.  WETLAND RECREATION</t>
  </si>
  <si>
    <t>1. Wildlife Habitat Score?</t>
  </si>
  <si>
    <t>2. Open water access (canoes &amp; kayaks)?</t>
  </si>
  <si>
    <t>Open water &amp; easy access</t>
  </si>
  <si>
    <t>open water; limited access</t>
  </si>
  <si>
    <t>Maintained trails present</t>
  </si>
  <si>
    <t>Trails but not maintained</t>
  </si>
  <si>
    <t>No trails</t>
  </si>
  <si>
    <t>5-10 min walk from site</t>
  </si>
  <si>
    <t>Average Score - Wetland Recreation</t>
  </si>
  <si>
    <t>7. FLOOD WATER STORAGE</t>
  </si>
  <si>
    <t>Flood</t>
  </si>
  <si>
    <t>Date:</t>
  </si>
  <si>
    <t>where:</t>
  </si>
  <si>
    <t>* "red" headings indicate data input columns</t>
  </si>
  <si>
    <t>Wetland</t>
  </si>
  <si>
    <t xml:space="preserve">Wetland </t>
  </si>
  <si>
    <t>Watershed</t>
  </si>
  <si>
    <t xml:space="preserve">Location in </t>
  </si>
  <si>
    <t>Water Storage</t>
  </si>
  <si>
    <t>I.D.</t>
  </si>
  <si>
    <t xml:space="preserve">Acreage </t>
  </si>
  <si>
    <t>Acreage</t>
  </si>
  <si>
    <t>Area as % of</t>
  </si>
  <si>
    <t>Area Factor</t>
  </si>
  <si>
    <t>Depth</t>
  </si>
  <si>
    <t xml:space="preserve">Storage </t>
  </si>
  <si>
    <t>Index</t>
  </si>
  <si>
    <t xml:space="preserve"> (S)</t>
  </si>
  <si>
    <t>(A)</t>
  </si>
  <si>
    <t xml:space="preserve"> (L)</t>
  </si>
  <si>
    <t>(D)</t>
  </si>
  <si>
    <t>Volume</t>
  </si>
  <si>
    <t>(W)</t>
  </si>
  <si>
    <t>(P)</t>
  </si>
  <si>
    <t>from Table 2</t>
  </si>
  <si>
    <t>(1.0/0.8/0.6)</t>
  </si>
  <si>
    <t>1.0 = default</t>
  </si>
  <si>
    <t>(V)</t>
  </si>
  <si>
    <t>Factor (F)</t>
  </si>
  <si>
    <t>(acre-feet)</t>
  </si>
  <si>
    <t>Wetland Flood Index Value Tables</t>
  </si>
  <si>
    <r>
      <rPr>
        <sz val="11"/>
        <color indexed="8"/>
        <rFont val="Calibri"/>
        <family val="2"/>
      </rPr>
      <t>≥</t>
    </r>
    <r>
      <rPr>
        <sz val="10"/>
        <rFont val="Arial"/>
        <family val="0"/>
      </rPr>
      <t xml:space="preserve"> 200</t>
    </r>
  </si>
  <si>
    <r>
      <t xml:space="preserve"> </t>
    </r>
    <r>
      <rPr>
        <sz val="11"/>
        <color indexed="8"/>
        <rFont val="Calibri"/>
        <family val="2"/>
      </rPr>
      <t>≥</t>
    </r>
    <r>
      <rPr>
        <sz val="10"/>
        <rFont val="Arial"/>
        <family val="0"/>
      </rPr>
      <t>10%</t>
    </r>
  </si>
  <si>
    <t>&lt; 1%</t>
  </si>
  <si>
    <t>Water Storage Depth</t>
  </si>
  <si>
    <t>Wetland Storage Volume</t>
  </si>
  <si>
    <t>Add qualitative information to rows 6 through 9</t>
  </si>
  <si>
    <r>
      <t xml:space="preserve">Do not add data to Scores columns </t>
    </r>
    <r>
      <rPr>
        <i/>
        <sz val="10"/>
        <color indexed="10"/>
        <rFont val="Arial"/>
        <family val="2"/>
      </rPr>
      <t>- Functional Scores are automatically recorded from data sheets for each wetland</t>
    </r>
  </si>
  <si>
    <t>Gray shading = automated calculations</t>
  </si>
  <si>
    <t>Do not add data to these columns</t>
  </si>
  <si>
    <t>1. Stratified drift aquifer beneath wetland?</t>
  </si>
  <si>
    <t>Wetland overlies aquifer</t>
  </si>
  <si>
    <t>2. Public water supply area?</t>
  </si>
  <si>
    <t>&gt; 50% of Table 3 soils</t>
  </si>
  <si>
    <t>25-50% of Table 3 soils</t>
  </si>
  <si>
    <t>Average Score - Groundwater</t>
  </si>
  <si>
    <t>Average Score - Flood Storage</t>
  </si>
  <si>
    <t>1. Flood Storage Score?</t>
  </si>
  <si>
    <t>2. Wetland outlet?</t>
  </si>
  <si>
    <t>2. Sediment Trapping Score?</t>
  </si>
  <si>
    <t>5. Dominant soils in wetland?</t>
  </si>
  <si>
    <t>Average Score - Sediment Trapping</t>
  </si>
  <si>
    <t>Average Score - Nutrients</t>
  </si>
  <si>
    <t>10. NUTRIENTS</t>
  </si>
  <si>
    <t>1. Gradation of wetland vegetation?</t>
  </si>
  <si>
    <t>2 wetland classes</t>
  </si>
  <si>
    <t>1 wetland class</t>
  </si>
  <si>
    <r>
      <t>&gt;</t>
    </r>
    <r>
      <rPr>
        <sz val="8"/>
        <rFont val="Arial"/>
        <family val="2"/>
      </rPr>
      <t xml:space="preserve"> 3 vegetation classes</t>
    </r>
  </si>
  <si>
    <t>2. Vegetation density in wetland?</t>
  </si>
  <si>
    <t>&gt; 90% cover</t>
  </si>
  <si>
    <t>70-90% cover</t>
  </si>
  <si>
    <t>&lt; 70% cover</t>
  </si>
  <si>
    <t>3. Width of wetland along water body?</t>
  </si>
  <si>
    <t>Average Score - Shoreline Anchoring</t>
  </si>
  <si>
    <t>YES</t>
  </si>
  <si>
    <t>NO</t>
  </si>
  <si>
    <t>Average Score - Noteworthiness</t>
  </si>
  <si>
    <t>Wetland 10</t>
  </si>
  <si>
    <t>NH METHOD ELECTRONIC DATA SHEETS</t>
  </si>
  <si>
    <t>How to use these data sheets</t>
  </si>
  <si>
    <t xml:space="preserve">    Functional Scores will automatically be added to the Score Summary sheet. </t>
  </si>
  <si>
    <t xml:space="preserve">2. If you are very familiar with the NH Method questions and criteria, you can take this abbreviated form into the field with you and </t>
  </si>
  <si>
    <t xml:space="preserve">    enter the scores for each field-based question manually. Later you can add this data to the electronic spreadsheet. </t>
  </si>
  <si>
    <t xml:space="preserve">Average functional scores are calculated automatically and stored in the Score Summary sheet. </t>
  </si>
  <si>
    <t xml:space="preserve">These electronic Excel data sheets allow the NH Method user to enter the data quickly and efficiently. </t>
  </si>
  <si>
    <t>1. If you have already completed the paper NH Method data sheets, you can enter your data onto the electronic Excel spreadsheet</t>
  </si>
  <si>
    <t>3. If you have a portable electronic device, you may prefer to complete the electronic data sheets in the field as you are conducting</t>
  </si>
  <si>
    <t xml:space="preserve">    field evaluation of wetlands. </t>
  </si>
  <si>
    <t>How to edit the electronic data sheets</t>
  </si>
  <si>
    <t>1. Change wetland name</t>
  </si>
  <si>
    <t>2. Add additional wetlands</t>
  </si>
  <si>
    <t xml:space="preserve">b. To change the name of the tab to the wetland name or code, right click on the tab and select RENAME. </t>
  </si>
  <si>
    <t xml:space="preserve">a. Go to a Wetland Tab. </t>
  </si>
  <si>
    <t>c. Type the new name in. Do the same for subsequent wetlands</t>
  </si>
  <si>
    <t xml:space="preserve">   a. Right click on the template tab and select " Move or Copy" . </t>
  </si>
  <si>
    <t xml:space="preserve">   b. Check "create a copy" and click OK.  A new tab called Template (2) will appear to the left.  </t>
  </si>
  <si>
    <t xml:space="preserve">   d. To move the tab, move the arrow cursor over the tab, hold the left mouse button down and drag the tab to where you want it,</t>
  </si>
  <si>
    <t xml:space="preserve">        e.g. after the last named wetland tab. </t>
  </si>
  <si>
    <t xml:space="preserve">       Functional Scores get carried over to the Summary Sheet, follow these instructions:</t>
  </si>
  <si>
    <t xml:space="preserve">               Go to the summary score worksheet and click on the Ecological Integrity cell for the first wetland added. </t>
  </si>
  <si>
    <t>No deepwater</t>
  </si>
  <si>
    <t>Do not enter data into cells highlighted in blue. These cells contain formulas that automatically carry data</t>
  </si>
  <si>
    <t xml:space="preserve">over from function to function, or total and average functional scores. </t>
  </si>
  <si>
    <t>4. SCENIC  QUALITY</t>
  </si>
  <si>
    <t xml:space="preserve">               Go to the wetland functions worksheet for the first wetland you added and click on the cell for the Flood Control Score.</t>
  </si>
  <si>
    <t xml:space="preserve">               Type an  = sign in that cell, then go to the Flood Storage worksheet and click on the Flood Index score for that wetland. </t>
  </si>
  <si>
    <t xml:space="preserve">               Hit "enter" and that will link the information to the wetland functions worksheet. </t>
  </si>
  <si>
    <t>Field work is not needed for this</t>
  </si>
  <si>
    <t>function</t>
  </si>
  <si>
    <t>Use separate Flood Storage</t>
  </si>
  <si>
    <t>Index worksheet</t>
  </si>
  <si>
    <t>4. Wetland to watershed size ratio?</t>
  </si>
  <si>
    <t>5. Gradient of wetland?</t>
  </si>
  <si>
    <t>Gradient &gt; 3%</t>
  </si>
  <si>
    <t xml:space="preserve">   i.  In the Score Summary Sheet, add additional columns corresponding to the wetland name(s) added. To ensure the </t>
  </si>
  <si>
    <t xml:space="preserve">               Type an  = sign, then go to the wetland worksheet you added, click on cell 19B (Ecological Integrity Score)</t>
  </si>
  <si>
    <t>Wetland 11</t>
  </si>
  <si>
    <t xml:space="preserve">   e. Add the new wetland name to both the Score Summary Sheet (row 6) and the Flood Storage Sheet (column A)</t>
  </si>
  <si>
    <t xml:space="preserve">   f. Do the same to add any additional wetland tabs. </t>
  </si>
  <si>
    <t xml:space="preserve">   h. In the tabs that you added, you will need to code the Flood Storage Score so it picks up the score from the Flood Storage tab. </t>
  </si>
  <si>
    <t xml:space="preserve">   g. To change the tab color, right click on the tab, select "tab color" and select color or use the "no color" option </t>
  </si>
  <si>
    <t>NOTE: SAMPLE DATA HAS BEEN ADDED TO THIS SHEET TO SHOW HOW THE SPREADSHEET WORKS</t>
  </si>
  <si>
    <t xml:space="preserve">Town:   </t>
  </si>
  <si>
    <t>6. Wetland vegetation classes accessible?</t>
  </si>
  <si>
    <t>8. Scenic Quality Score?</t>
  </si>
  <si>
    <t>9. Disabled access</t>
  </si>
  <si>
    <t>&lt; 5 mins walk from site</t>
  </si>
  <si>
    <t>5-15 min walk from site</t>
  </si>
  <si>
    <t>3. Fish &amp; Aquatic Habitat Score?</t>
  </si>
  <si>
    <t>3. Trails-based recreation?</t>
  </si>
  <si>
    <t>4. Off-trail recreation opportunities?</t>
  </si>
  <si>
    <t>5. Off-road parking for two or more cars?</t>
  </si>
  <si>
    <t>6. Scenic Quality Score?</t>
  </si>
  <si>
    <t>that floods</t>
  </si>
  <si>
    <t>from Table 1</t>
  </si>
  <si>
    <t>(=)</t>
  </si>
  <si>
    <t>F x A x L</t>
  </si>
  <si>
    <t>F = Wetland Storage Volume factor</t>
  </si>
  <si>
    <t>Watershed Area factor (A)</t>
  </si>
  <si>
    <t>Table 2</t>
  </si>
  <si>
    <t>Table 1</t>
  </si>
  <si>
    <t>Value of F</t>
  </si>
  <si>
    <t>A</t>
  </si>
  <si>
    <t>W / S x 100</t>
  </si>
  <si>
    <r>
      <t xml:space="preserve">Note:  </t>
    </r>
    <r>
      <rPr>
        <sz val="10"/>
        <rFont val="Arial"/>
        <family val="0"/>
      </rPr>
      <t>Values for F and A may be approximated between values provided in tables above.</t>
    </r>
  </si>
  <si>
    <t>W = Wetland Area likely to Flood</t>
  </si>
  <si>
    <t>S = Watershed Area</t>
  </si>
  <si>
    <t>WFV = Wetland Floodwater Storage Function Value</t>
  </si>
  <si>
    <t>WFV = (F  x A x L) x 10</t>
  </si>
  <si>
    <t>D =</t>
  </si>
  <si>
    <t>V =</t>
  </si>
  <si>
    <t>V</t>
  </si>
  <si>
    <t xml:space="preserve"> Wetland Storage</t>
  </si>
  <si>
    <t>Volume Factor (F)</t>
  </si>
  <si>
    <t>A = Watershed Area factor</t>
  </si>
  <si>
    <t>L = Location factor</t>
  </si>
  <si>
    <t>Maximum Wetland Storage Volume  = 200 acre-feet</t>
  </si>
  <si>
    <t>0.0 - 1.0</t>
  </si>
  <si>
    <t>2.6 - 5.0</t>
  </si>
  <si>
    <t>Low Floodwater Storage Value</t>
  </si>
  <si>
    <t>Low to Moderate Floodwater Storage Value</t>
  </si>
  <si>
    <t>Moderate Floodwater Storage Value</t>
  </si>
  <si>
    <t>1.1 - 2.5</t>
  </si>
  <si>
    <t>5.1 - 7.5</t>
  </si>
  <si>
    <t>Moderate to High Floodwater Storage Value</t>
  </si>
  <si>
    <t>7.6 - 10.0</t>
  </si>
  <si>
    <t>High Floodwater Storage Value</t>
  </si>
  <si>
    <t>Flood Value Type</t>
  </si>
  <si>
    <t>Wetland Floodwater</t>
  </si>
  <si>
    <t>Storage Index</t>
  </si>
  <si>
    <t>Value Range</t>
  </si>
  <si>
    <t>NH Method  -  Floodwater Storage Index Worksheet</t>
  </si>
  <si>
    <t xml:space="preserve">Wetland &gt; 10% of watershed </t>
  </si>
  <si>
    <t>Wetland 1-10% of watershed</t>
  </si>
  <si>
    <t>Wetland &lt;1% of watershed</t>
  </si>
  <si>
    <t>4. Substrate "roughness" of wetland?</t>
  </si>
  <si>
    <t>&gt; 15 mins walk / limited parking</t>
  </si>
  <si>
    <t>5. Adequate parking for 10-15 cars or bus?</t>
  </si>
  <si>
    <t>7. Access to perennial stream / pond?</t>
  </si>
  <si>
    <t xml:space="preserve">4. Public access? </t>
  </si>
  <si>
    <t>Limited/no access</t>
  </si>
  <si>
    <t>&gt; 10 mins walk/no parking</t>
  </si>
  <si>
    <t>6. Areal extent (% coverage) of vegetation</t>
  </si>
  <si>
    <t>3. % vegetation cover (use F9, Q6)</t>
  </si>
  <si>
    <t>SAMPLE</t>
  </si>
  <si>
    <t>4. Deepwater habitats &gt; 6.6 ft. deep?</t>
  </si>
  <si>
    <t>&gt; 50 ft.</t>
  </si>
  <si>
    <t>25-50 ft.</t>
  </si>
  <si>
    <t>&lt; 25 ft.</t>
  </si>
  <si>
    <t>&lt; 25% of Table 3 soils</t>
  </si>
  <si>
    <t>&lt; 1 ft. deep or no open water</t>
  </si>
  <si>
    <t>&gt; 1 ft. deep and &lt; 6.6 ft. deep</t>
  </si>
  <si>
    <t>&gt; 6.6 ft. deep</t>
  </si>
  <si>
    <t>&gt; 20 ft.</t>
  </si>
  <si>
    <t>10-20 ft.</t>
  </si>
  <si>
    <t>&lt; 10 ft.</t>
  </si>
  <si>
    <t>Maximum Wetland Floodwater Storage Function Value = 10</t>
  </si>
  <si>
    <t>Slight modification</t>
  </si>
  <si>
    <t>Severe modification</t>
  </si>
  <si>
    <t>Forested; limited view</t>
  </si>
  <si>
    <t>7. Avg. water depth in growing season?</t>
  </si>
  <si>
    <t>4. Hydroperiod?</t>
  </si>
  <si>
    <t>Deerfield Wetland</t>
  </si>
  <si>
    <t>DF1</t>
  </si>
  <si>
    <t>F. Mitchell</t>
  </si>
  <si>
    <t>Wetland 12</t>
  </si>
  <si>
    <t>Wetland 13</t>
  </si>
  <si>
    <t>Wetland 14</t>
  </si>
  <si>
    <t>Wetland 15</t>
  </si>
  <si>
    <t>Wetland 16</t>
  </si>
  <si>
    <t>Wetland 17</t>
  </si>
  <si>
    <t>Wetland 18</t>
  </si>
  <si>
    <t>Wetland 19</t>
  </si>
  <si>
    <t>Wetland 20</t>
  </si>
  <si>
    <t>Watershed Acres</t>
  </si>
  <si>
    <t xml:space="preserve">               Hit "enter" and that will link the information to the summary score worksheet. Do the same for each of the remaining functions. </t>
  </si>
  <si>
    <t>Natural channel / low gradient or steep gradient w/ riffles</t>
  </si>
  <si>
    <t>Recently modified or formerly channelized</t>
  </si>
  <si>
    <t>Recently channelized or stream in non-vegetated chute/pipe</t>
  </si>
  <si>
    <r>
      <t xml:space="preserve">Open water &gt; .5 acre, </t>
    </r>
    <r>
      <rPr>
        <b/>
        <sz val="7.5"/>
        <rFont val="Arial"/>
        <family val="2"/>
      </rPr>
      <t>and</t>
    </r>
    <r>
      <rPr>
        <sz val="7.5"/>
        <rFont val="Arial"/>
        <family val="2"/>
      </rPr>
      <t xml:space="preserve"> undisturbed buffer ≥ 75% of edge</t>
    </r>
  </si>
  <si>
    <r>
      <t xml:space="preserve">Open water &gt; .5 acre, </t>
    </r>
    <r>
      <rPr>
        <b/>
        <sz val="7.5"/>
        <rFont val="Arial"/>
        <family val="2"/>
      </rPr>
      <t>or</t>
    </r>
    <r>
      <rPr>
        <sz val="7.5"/>
        <rFont val="Arial"/>
        <family val="2"/>
      </rPr>
      <t xml:space="preserve"> undisturbed buffer ≥ 75% of edge</t>
    </r>
  </si>
  <si>
    <t>Neither open water &gt; .5 acre, or undisturbed buffer</t>
  </si>
  <si>
    <t>Persistent emergent, forested scrub-shrub, bogs &gt;90%</t>
  </si>
  <si>
    <t>Persistent &amp; nonpersistent emergents, trees, shrubs 50-90%</t>
  </si>
  <si>
    <t>Semipermanent  or seasonal flooding  or saturated</t>
  </si>
  <si>
    <t>Seasonally or temporarily flooded</t>
  </si>
  <si>
    <t>Permanent flooding or intermittently exposed</t>
  </si>
  <si>
    <t>Fine-textured soils (Table in Appendix D)</t>
  </si>
  <si>
    <t>Organic and/or peat soils (Table in Appendix D)</t>
  </si>
  <si>
    <t>Sands and gravels (Table in Appendix D)</t>
  </si>
  <si>
    <t>Many boulders, stones, cobbles</t>
  </si>
  <si>
    <t>Few stones, mostly sand &amp; gravel</t>
  </si>
  <si>
    <t>connected/unconnected within 0.25 mile</t>
  </si>
  <si>
    <t>connected 0.5-1mi. or unconnected 0.25-0.5 mi.</t>
  </si>
  <si>
    <t>Not connected or &gt; 0.5 mi. from unconnected</t>
  </si>
  <si>
    <r>
      <t xml:space="preserve">stream </t>
    </r>
    <r>
      <rPr>
        <u val="single"/>
        <sz val="8"/>
        <rFont val="Arial"/>
        <family val="2"/>
      </rPr>
      <t xml:space="preserve">&gt; </t>
    </r>
    <r>
      <rPr>
        <sz val="8"/>
        <rFont val="Arial"/>
        <family val="2"/>
      </rPr>
      <t>1 mile and/or lake/pond &gt;10acre</t>
    </r>
  </si>
  <si>
    <t>stream &lt; 1 mile and/or lake/pond &lt;10acre</t>
  </si>
  <si>
    <t>Woodland, wetland, inactive farmland</t>
  </si>
  <si>
    <t>Documented occurrence in or near wetland</t>
  </si>
  <si>
    <t>Documented occurrence  within 1/2 mi. &amp; suitable habitat</t>
  </si>
  <si>
    <t>No documented occurrence in 1/2 mi. but suitable habitat</t>
  </si>
  <si>
    <t>No occurrence &amp; no suitable habitat</t>
  </si>
  <si>
    <t>Artificial barrier with provision for passage</t>
  </si>
  <si>
    <t>Barrier with no provision for passage</t>
  </si>
  <si>
    <t>Documented occurrence within 1/2 mi. &amp; suitable habitat</t>
  </si>
  <si>
    <t>Wetland in in Favorable  Gravel Well area</t>
  </si>
  <si>
    <t>Outlet not constricted but primary flow through wetland is sheet flow.</t>
  </si>
  <si>
    <t>Primary flow through wetland is in the channel.</t>
  </si>
  <si>
    <t>1. Land uses in watershed that degrade water quality?</t>
  </si>
  <si>
    <t>&lt;5% of watershed with such land uses</t>
  </si>
  <si>
    <t>5-10% of watershed with such land uses</t>
  </si>
  <si>
    <t>&gt;10% of watershed with such land uses</t>
  </si>
  <si>
    <t>within 500ft of wetland</t>
  </si>
  <si>
    <t>adjacent to or cross wetland</t>
  </si>
  <si>
    <t>8. Human activity within 500 ft?</t>
  </si>
  <si>
    <t>Little or None</t>
  </si>
  <si>
    <t>evident in up to 25% of 500 ft zone</t>
  </si>
  <si>
    <t>evident in more than 25% of 500 ft zone</t>
  </si>
  <si>
    <t>&lt; 3%</t>
  </si>
  <si>
    <t>9. % impervious surface within 500 ft.?</t>
  </si>
  <si>
    <t>3-10%</t>
  </si>
  <si>
    <t>&gt;10%</t>
  </si>
  <si>
    <t>1-5%</t>
  </si>
  <si>
    <t>&gt; 5%</t>
  </si>
  <si>
    <t>10. Structure regulating water flow?</t>
  </si>
  <si>
    <t>Heavily developed residental, commercial, industrial</t>
  </si>
  <si>
    <t>&gt;75% of WHPA includes wetland</t>
  </si>
  <si>
    <t>3. Public wellhead protection area (WHPA)?</t>
  </si>
  <si>
    <t>25%-75% of WHPA includes wetland</t>
  </si>
  <si>
    <t>&lt;25% of WHPA includes wetland</t>
  </si>
  <si>
    <t>Gradient &lt; 0.5% or no outlet</t>
  </si>
  <si>
    <t>Gradient 0.5-3%</t>
  </si>
  <si>
    <t>Smooth, mostly silts &amp;  fine sands or organic materials</t>
  </si>
  <si>
    <t xml:space="preserve">   c. Rename the tab - right click and select Rename. </t>
  </si>
  <si>
    <t>5. EDUCATIONAL POTENTIAL</t>
  </si>
  <si>
    <r>
      <rPr>
        <b/>
        <sz val="10"/>
        <color indexed="53"/>
        <rFont val="Arial"/>
        <family val="2"/>
      </rPr>
      <t xml:space="preserve">Do not modify the tab labeled "Template". </t>
    </r>
    <r>
      <rPr>
        <sz val="10"/>
        <rFont val="Arial"/>
        <family val="0"/>
      </rPr>
      <t>This template is needed each time you need to create additional wetland tabs/spreadsheets.</t>
    </r>
  </si>
  <si>
    <t>Open water but no access</t>
  </si>
  <si>
    <t>No access to site</t>
  </si>
  <si>
    <t>Aquifer within1/4 mile</t>
  </si>
  <si>
    <t>Aquifer &gt;1/4 mile of wetland</t>
  </si>
  <si>
    <r>
      <t>Wetland &gt;</t>
    </r>
    <r>
      <rPr>
        <u val="single"/>
        <sz val="7.8"/>
        <rFont val="Arial"/>
        <family val="2"/>
      </rPr>
      <t xml:space="preserve"> 1/4 mile of</t>
    </r>
    <r>
      <rPr>
        <sz val="7.8"/>
        <rFont val="Arial"/>
        <family val="2"/>
      </rPr>
      <t xml:space="preserve"> Favorable Gravel Well area</t>
    </r>
  </si>
  <si>
    <t>Wetland within 1/4 mile of Favorable Gravel Well area</t>
  </si>
  <si>
    <t>&gt; 50% of Table 4 soils</t>
  </si>
  <si>
    <t>25-50% of Table 4 soils</t>
  </si>
  <si>
    <t>&lt; 25% of Table 4 soils</t>
  </si>
  <si>
    <t>No outlet or outlet is constricted or outlet is ponded</t>
  </si>
  <si>
    <t>Persistent &amp; nonpersistent emergents, trees, shrubs &lt;50%</t>
  </si>
  <si>
    <t>1. Wetland within 500ft of Highest Ranked  Habitat (NH WAP)?</t>
  </si>
  <si>
    <t>2. Local significance, high scores, Largest</t>
  </si>
  <si>
    <t>6. Connected to designated river?</t>
  </si>
  <si>
    <t>7. Wetland in urban setting?</t>
  </si>
  <si>
    <t>3. Local or regional or statewide significance?</t>
  </si>
  <si>
    <t>5. Documented historic/archaeological site?</t>
  </si>
  <si>
    <t>No stream channel OR inlet but no outlet OR outlet impounded OR inlet&amp;outlet and sinuosity &gt;1.5</t>
  </si>
  <si>
    <t>Straight channel - sinuosity = 1.0 and no impoundments</t>
  </si>
  <si>
    <t>Channel sinuousity is &lt;1.5 and &gt;1.0</t>
  </si>
  <si>
    <t>5. Percent cover of highly permeable soilL WITHIN the wetland</t>
  </si>
  <si>
    <t>10. Artificial Barriers to aquatic life?</t>
  </si>
  <si>
    <t>11. Fish or aquatic life that is rare, threatened, endangered of species of conservation concern?</t>
  </si>
  <si>
    <t>5. Visual contrast with landscape?</t>
  </si>
  <si>
    <t>4. Percent cover of highly permeable soils within 100 ft.?</t>
  </si>
  <si>
    <t>3. Character of water flow through the wetland?</t>
  </si>
  <si>
    <t>4. Known rare/unique biological or geological features</t>
  </si>
  <si>
    <t>5. Diversity of plants (flowers, fall color)?</t>
  </si>
  <si>
    <t>6. General appearance of wetland?</t>
  </si>
  <si>
    <t>Scroll down for Tables 1 and 2</t>
  </si>
  <si>
    <t>7/2/2010  (updated October 9, 2015)</t>
  </si>
  <si>
    <t>&gt;3%</t>
  </si>
  <si>
    <t>&lt;1%</t>
  </si>
  <si>
    <t>adjacent to or crossing wetland</t>
  </si>
  <si>
    <t>stream &lt; 1 mile and/or lake/pond &lt;10 acres</t>
  </si>
  <si>
    <r>
      <t xml:space="preserve">stream </t>
    </r>
    <r>
      <rPr>
        <u val="single"/>
        <sz val="8"/>
        <rFont val="Arial"/>
        <family val="2"/>
      </rPr>
      <t xml:space="preserve">&gt; </t>
    </r>
    <r>
      <rPr>
        <sz val="8"/>
        <rFont val="Arial"/>
        <family val="2"/>
      </rPr>
      <t>1 mile and/or lake/pond &gt;10 acres</t>
    </r>
  </si>
  <si>
    <t>Not connected within 1  mile or &gt; 0.5 mi. from unconnected</t>
  </si>
  <si>
    <t>5-15 min walk from site or parking limited</t>
  </si>
  <si>
    <t>Wetland &gt; 1/4 mile of Favorable Gravel Well area</t>
  </si>
  <si>
    <t>5. Percent cover of highly permeable soils WITHIN the wetland</t>
  </si>
  <si>
    <t>Smooth, mostly silts &amp; fine sands or organic material</t>
  </si>
  <si>
    <t>2. Local significance, high scores, largest</t>
  </si>
  <si>
    <r>
      <t xml:space="preserve">Open water &gt; .5 acre, </t>
    </r>
    <r>
      <rPr>
        <b/>
        <sz val="8"/>
        <rFont val="Arial"/>
        <family val="2"/>
      </rPr>
      <t>and</t>
    </r>
    <r>
      <rPr>
        <sz val="8"/>
        <rFont val="Arial"/>
        <family val="2"/>
      </rPr>
      <t xml:space="preserve"> undisturbed buffer ≥ 75% of edge</t>
    </r>
  </si>
  <si>
    <r>
      <t xml:space="preserve">Open water &gt; .5 acre,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undisturbed buffer ≥ 75% of edge</t>
    </r>
  </si>
  <si>
    <t>11. Fish or aquatic life that is rare, threatened, endangered or species of conservation concern?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</si>
</sst>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&quot;$&quot;#,##0.0"/>
    <numFmt numFmtId="170" formatCode="#,##0.0"/>
    <numFmt numFmtId="171" formatCode="0.0"/>
  </numFmts>
  <fonts count="10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b/>
      <sz val="9"/>
      <color indexed="10"/>
      <name val="Arial"/>
      <family val="2"/>
    </font>
    <font>
      <sz val="7.5"/>
      <name val="Arial"/>
      <family val="2"/>
    </font>
    <font>
      <b/>
      <sz val="8"/>
      <color indexed="10"/>
      <name val="Arial"/>
      <family val="2"/>
    </font>
    <font>
      <sz val="7.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60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7.9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7"/>
      <name val="Arial"/>
      <family val="2"/>
    </font>
    <font>
      <b/>
      <sz val="7.5"/>
      <name val="Arial"/>
      <family val="2"/>
    </font>
    <font>
      <b/>
      <sz val="10"/>
      <color indexed="53"/>
      <name val="Arial"/>
      <family val="2"/>
    </font>
    <font>
      <u val="single"/>
      <sz val="7.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10"/>
      <color indexed="14"/>
      <name val="Arial"/>
      <family val="2"/>
    </font>
    <font>
      <b/>
      <sz val="10"/>
      <color indexed="14"/>
      <name val="Arial"/>
      <family val="2"/>
    </font>
    <font>
      <i/>
      <sz val="10"/>
      <color indexed="30"/>
      <name val="Arial"/>
      <family val="2"/>
    </font>
    <font>
      <sz val="11"/>
      <color indexed="30"/>
      <name val="Calibri"/>
      <family val="2"/>
    </font>
    <font>
      <sz val="10"/>
      <color indexed="30"/>
      <name val="Arial"/>
      <family val="2"/>
    </font>
    <font>
      <b/>
      <sz val="11"/>
      <color indexed="30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48"/>
      <name val="Arial"/>
      <family val="2"/>
    </font>
    <font>
      <i/>
      <sz val="10"/>
      <color indexed="36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i/>
      <sz val="10"/>
      <color rgb="FFFF3399"/>
      <name val="Arial"/>
      <family val="2"/>
    </font>
    <font>
      <b/>
      <sz val="10"/>
      <color rgb="FFFF3399"/>
      <name val="Arial"/>
      <family val="2"/>
    </font>
    <font>
      <i/>
      <sz val="10"/>
      <color rgb="FF0070C0"/>
      <name val="Arial"/>
      <family val="2"/>
    </font>
    <font>
      <sz val="11"/>
      <color rgb="FF0070C0"/>
      <name val="Calibri"/>
      <family val="2"/>
    </font>
    <font>
      <sz val="10"/>
      <color rgb="FF0070C0"/>
      <name val="Arial"/>
      <family val="2"/>
    </font>
    <font>
      <b/>
      <sz val="11"/>
      <color rgb="FF0070C0"/>
      <name val="Calibri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10"/>
      <color rgb="FF3333FF"/>
      <name val="Arial"/>
      <family val="2"/>
    </font>
    <font>
      <i/>
      <sz val="10"/>
      <color rgb="FF7030A0"/>
      <name val="Arial"/>
      <family val="2"/>
    </font>
    <font>
      <b/>
      <sz val="7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8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3" xfId="0" applyBorder="1" applyAlignment="1">
      <alignment/>
    </xf>
    <xf numFmtId="0" fontId="10" fillId="0" borderId="18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18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8" fillId="0" borderId="0" xfId="0" applyFont="1" applyAlignment="1">
      <alignment horizontal="center"/>
    </xf>
    <xf numFmtId="0" fontId="20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4" fillId="0" borderId="25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68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68" fontId="0" fillId="0" borderId="3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2" fontId="0" fillId="0" borderId="3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0" fillId="33" borderId="23" xfId="0" applyFill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17" fillId="33" borderId="35" xfId="0" applyFont="1" applyFill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7" fillId="33" borderId="32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168" fontId="14" fillId="33" borderId="32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2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171" fontId="0" fillId="0" borderId="10" xfId="0" applyNumberFormat="1" applyBorder="1" applyAlignment="1">
      <alignment/>
    </xf>
    <xf numFmtId="171" fontId="1" fillId="33" borderId="10" xfId="0" applyNumberFormat="1" applyFont="1" applyFill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171" fontId="2" fillId="0" borderId="14" xfId="0" applyNumberFormat="1" applyFont="1" applyBorder="1" applyAlignment="1">
      <alignment horizontal="center"/>
    </xf>
    <xf numFmtId="171" fontId="7" fillId="34" borderId="15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71" fontId="2" fillId="34" borderId="10" xfId="0" applyNumberFormat="1" applyFont="1" applyFill="1" applyBorder="1" applyAlignment="1">
      <alignment horizontal="center"/>
    </xf>
    <xf numFmtId="171" fontId="2" fillId="34" borderId="10" xfId="0" applyNumberFormat="1" applyFont="1" applyFill="1" applyBorder="1" applyAlignment="1">
      <alignment horizontal="center"/>
    </xf>
    <xf numFmtId="171" fontId="2" fillId="0" borderId="16" xfId="0" applyNumberFormat="1" applyFont="1" applyBorder="1" applyAlignment="1">
      <alignment horizontal="center"/>
    </xf>
    <xf numFmtId="171" fontId="2" fillId="0" borderId="17" xfId="0" applyNumberFormat="1" applyFont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10" xfId="0" applyNumberFormat="1" applyBorder="1" applyAlignment="1">
      <alignment horizontal="center"/>
    </xf>
    <xf numFmtId="0" fontId="2" fillId="0" borderId="29" xfId="0" applyFont="1" applyBorder="1" applyAlignment="1">
      <alignment/>
    </xf>
    <xf numFmtId="171" fontId="2" fillId="0" borderId="29" xfId="0" applyNumberFormat="1" applyFont="1" applyBorder="1" applyAlignment="1">
      <alignment horizontal="center"/>
    </xf>
    <xf numFmtId="171" fontId="2" fillId="0" borderId="13" xfId="0" applyNumberFormat="1" applyFont="1" applyBorder="1" applyAlignment="1">
      <alignment horizontal="center"/>
    </xf>
    <xf numFmtId="171" fontId="2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37" xfId="0" applyFont="1" applyBorder="1" applyAlignment="1">
      <alignment/>
    </xf>
    <xf numFmtId="171" fontId="0" fillId="0" borderId="13" xfId="0" applyNumberFormat="1" applyBorder="1" applyAlignment="1">
      <alignment horizontal="center"/>
    </xf>
    <xf numFmtId="171" fontId="7" fillId="34" borderId="12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2" fillId="0" borderId="38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13" xfId="0" applyBorder="1" applyAlignment="1">
      <alignment/>
    </xf>
    <xf numFmtId="171" fontId="0" fillId="0" borderId="0" xfId="0" applyNumberFormat="1" applyAlignment="1">
      <alignment/>
    </xf>
    <xf numFmtId="0" fontId="86" fillId="0" borderId="0" xfId="0" applyFont="1" applyAlignment="1">
      <alignment/>
    </xf>
    <xf numFmtId="0" fontId="87" fillId="0" borderId="44" xfId="0" applyFont="1" applyBorder="1" applyAlignment="1">
      <alignment/>
    </xf>
    <xf numFmtId="0" fontId="87" fillId="0" borderId="35" xfId="0" applyFont="1" applyBorder="1" applyAlignment="1">
      <alignment horizontal="center"/>
    </xf>
    <xf numFmtId="0" fontId="87" fillId="0" borderId="45" xfId="0" applyFont="1" applyBorder="1" applyAlignment="1">
      <alignment horizontal="center"/>
    </xf>
    <xf numFmtId="0" fontId="87" fillId="0" borderId="31" xfId="0" applyFont="1" applyBorder="1" applyAlignment="1">
      <alignment horizontal="center"/>
    </xf>
    <xf numFmtId="0" fontId="87" fillId="0" borderId="23" xfId="0" applyFont="1" applyBorder="1" applyAlignment="1">
      <alignment horizontal="center"/>
    </xf>
    <xf numFmtId="0" fontId="87" fillId="0" borderId="37" xfId="0" applyFont="1" applyBorder="1" applyAlignment="1">
      <alignment horizontal="center"/>
    </xf>
    <xf numFmtId="0" fontId="87" fillId="0" borderId="37" xfId="0" applyFont="1" applyBorder="1" applyAlignment="1">
      <alignment/>
    </xf>
    <xf numFmtId="0" fontId="87" fillId="0" borderId="23" xfId="0" applyFont="1" applyFill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2" fontId="0" fillId="0" borderId="21" xfId="0" applyNumberFormat="1" applyBorder="1" applyAlignment="1">
      <alignment/>
    </xf>
    <xf numFmtId="171" fontId="18" fillId="0" borderId="23" xfId="0" applyNumberFormat="1" applyFont="1" applyBorder="1" applyAlignment="1">
      <alignment horizontal="center"/>
    </xf>
    <xf numFmtId="171" fontId="18" fillId="0" borderId="21" xfId="0" applyNumberFormat="1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34" xfId="0" applyFont="1" applyFill="1" applyBorder="1" applyAlignment="1">
      <alignment/>
    </xf>
    <xf numFmtId="0" fontId="17" fillId="33" borderId="40" xfId="0" applyFont="1" applyFill="1" applyBorder="1" applyAlignment="1">
      <alignment horizontal="center"/>
    </xf>
    <xf numFmtId="0" fontId="17" fillId="33" borderId="21" xfId="0" applyFont="1" applyFill="1" applyBorder="1" applyAlignment="1">
      <alignment/>
    </xf>
    <xf numFmtId="0" fontId="19" fillId="33" borderId="21" xfId="0" applyFont="1" applyFill="1" applyBorder="1" applyAlignment="1">
      <alignment horizontal="center"/>
    </xf>
    <xf numFmtId="0" fontId="87" fillId="0" borderId="39" xfId="0" applyFont="1" applyBorder="1" applyAlignment="1">
      <alignment horizontal="center"/>
    </xf>
    <xf numFmtId="0" fontId="87" fillId="0" borderId="36" xfId="0" applyFont="1" applyBorder="1" applyAlignment="1">
      <alignment horizontal="center"/>
    </xf>
    <xf numFmtId="0" fontId="87" fillId="0" borderId="22" xfId="0" applyFont="1" applyBorder="1" applyAlignment="1">
      <alignment horizontal="center"/>
    </xf>
    <xf numFmtId="0" fontId="87" fillId="0" borderId="32" xfId="0" applyFont="1" applyBorder="1" applyAlignment="1">
      <alignment horizontal="center"/>
    </xf>
    <xf numFmtId="0" fontId="87" fillId="0" borderId="31" xfId="0" applyFont="1" applyFill="1" applyBorder="1" applyAlignment="1">
      <alignment horizontal="center"/>
    </xf>
    <xf numFmtId="0" fontId="87" fillId="0" borderId="3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34" xfId="0" applyFont="1" applyBorder="1" applyAlignment="1">
      <alignment/>
    </xf>
    <xf numFmtId="0" fontId="88" fillId="0" borderId="47" xfId="0" applyFont="1" applyBorder="1" applyAlignment="1">
      <alignment horizontal="center"/>
    </xf>
    <xf numFmtId="0" fontId="87" fillId="0" borderId="48" xfId="0" applyFont="1" applyBorder="1" applyAlignment="1">
      <alignment horizontal="center"/>
    </xf>
    <xf numFmtId="0" fontId="87" fillId="0" borderId="49" xfId="0" applyFont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1" fillId="0" borderId="0" xfId="0" applyFont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33" xfId="0" applyBorder="1" applyAlignment="1">
      <alignment/>
    </xf>
    <xf numFmtId="0" fontId="3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1" fillId="0" borderId="39" xfId="0" applyFont="1" applyBorder="1" applyAlignment="1">
      <alignment/>
    </xf>
    <xf numFmtId="0" fontId="0" fillId="0" borderId="40" xfId="0" applyBorder="1" applyAlignment="1">
      <alignment/>
    </xf>
    <xf numFmtId="0" fontId="21" fillId="0" borderId="40" xfId="0" applyFont="1" applyBorder="1" applyAlignment="1">
      <alignment/>
    </xf>
    <xf numFmtId="0" fontId="21" fillId="0" borderId="22" xfId="0" applyFont="1" applyBorder="1" applyAlignment="1">
      <alignment/>
    </xf>
    <xf numFmtId="0" fontId="0" fillId="0" borderId="30" xfId="0" applyBorder="1" applyAlignment="1">
      <alignment/>
    </xf>
    <xf numFmtId="0" fontId="1" fillId="0" borderId="40" xfId="0" applyFont="1" applyBorder="1" applyAlignment="1">
      <alignment/>
    </xf>
    <xf numFmtId="0" fontId="1" fillId="0" borderId="19" xfId="0" applyFont="1" applyBorder="1" applyAlignment="1">
      <alignment/>
    </xf>
    <xf numFmtId="0" fontId="87" fillId="0" borderId="0" xfId="0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71" fontId="2" fillId="35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0" fillId="0" borderId="0" xfId="0" applyFont="1" applyFill="1" applyAlignment="1">
      <alignment/>
    </xf>
    <xf numFmtId="171" fontId="2" fillId="0" borderId="16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2" fillId="0" borderId="16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171" fontId="0" fillId="0" borderId="14" xfId="0" applyNumberFormat="1" applyBorder="1" applyAlignment="1">
      <alignment/>
    </xf>
    <xf numFmtId="0" fontId="91" fillId="2" borderId="0" xfId="0" applyFont="1" applyFill="1" applyAlignment="1">
      <alignment horizontal="center"/>
    </xf>
    <xf numFmtId="0" fontId="92" fillId="2" borderId="23" xfId="0" applyFont="1" applyFill="1" applyBorder="1" applyAlignment="1">
      <alignment horizontal="center"/>
    </xf>
    <xf numFmtId="2" fontId="93" fillId="2" borderId="23" xfId="0" applyNumberFormat="1" applyFont="1" applyFill="1" applyBorder="1" applyAlignment="1">
      <alignment horizontal="center"/>
    </xf>
    <xf numFmtId="171" fontId="92" fillId="2" borderId="23" xfId="0" applyNumberFormat="1" applyFont="1" applyFill="1" applyBorder="1" applyAlignment="1">
      <alignment horizontal="center"/>
    </xf>
    <xf numFmtId="0" fontId="93" fillId="2" borderId="23" xfId="0" applyFont="1" applyFill="1" applyBorder="1" applyAlignment="1">
      <alignment horizontal="center"/>
    </xf>
    <xf numFmtId="2" fontId="92" fillId="2" borderId="23" xfId="0" applyNumberFormat="1" applyFont="1" applyFill="1" applyBorder="1" applyAlignment="1">
      <alignment horizontal="center"/>
    </xf>
    <xf numFmtId="168" fontId="94" fillId="2" borderId="32" xfId="0" applyNumberFormat="1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95" fillId="2" borderId="10" xfId="0" applyFont="1" applyFill="1" applyBorder="1" applyAlignment="1">
      <alignment horizontal="center"/>
    </xf>
    <xf numFmtId="14" fontId="96" fillId="2" borderId="10" xfId="0" applyNumberFormat="1" applyFont="1" applyFill="1" applyBorder="1" applyAlignment="1">
      <alignment/>
    </xf>
    <xf numFmtId="0" fontId="96" fillId="2" borderId="10" xfId="0" applyFont="1" applyFill="1" applyBorder="1" applyAlignment="1">
      <alignment horizontal="right"/>
    </xf>
    <xf numFmtId="0" fontId="96" fillId="2" borderId="10" xfId="0" applyFont="1" applyFill="1" applyBorder="1" applyAlignment="1">
      <alignment/>
    </xf>
    <xf numFmtId="171" fontId="96" fillId="2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96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97" fillId="37" borderId="10" xfId="0" applyFont="1" applyFill="1" applyBorder="1" applyAlignment="1">
      <alignment horizontal="center"/>
    </xf>
    <xf numFmtId="171" fontId="0" fillId="0" borderId="10" xfId="0" applyNumberFormat="1" applyFont="1" applyBorder="1" applyAlignment="1">
      <alignment/>
    </xf>
    <xf numFmtId="0" fontId="11" fillId="0" borderId="1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vertical="top"/>
    </xf>
    <xf numFmtId="0" fontId="13" fillId="0" borderId="16" xfId="0" applyFont="1" applyBorder="1" applyAlignment="1">
      <alignment wrapText="1"/>
    </xf>
    <xf numFmtId="0" fontId="0" fillId="0" borderId="0" xfId="0" applyFill="1" applyBorder="1" applyAlignment="1">
      <alignment/>
    </xf>
    <xf numFmtId="0" fontId="33" fillId="0" borderId="16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Fill="1" applyBorder="1" applyAlignment="1">
      <alignment vertical="top"/>
    </xf>
    <xf numFmtId="171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/>
    </xf>
    <xf numFmtId="0" fontId="33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171" fontId="2" fillId="0" borderId="16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7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wrapText="1"/>
    </xf>
    <xf numFmtId="171" fontId="2" fillId="0" borderId="10" xfId="0" applyNumberFormat="1" applyFont="1" applyFill="1" applyBorder="1" applyAlignment="1">
      <alignment horizontal="center" vertical="top"/>
    </xf>
    <xf numFmtId="0" fontId="11" fillId="0" borderId="1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2" fillId="0" borderId="17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top"/>
    </xf>
    <xf numFmtId="0" fontId="2" fillId="0" borderId="13" xfId="0" applyFont="1" applyFill="1" applyBorder="1" applyAlignment="1">
      <alignment/>
    </xf>
    <xf numFmtId="0" fontId="33" fillId="0" borderId="16" xfId="0" applyFont="1" applyFill="1" applyBorder="1" applyAlignment="1">
      <alignment wrapText="1"/>
    </xf>
    <xf numFmtId="171" fontId="2" fillId="0" borderId="10" xfId="0" applyNumberFormat="1" applyFont="1" applyFill="1" applyBorder="1" applyAlignment="1">
      <alignment horizontal="center" vertical="top"/>
    </xf>
    <xf numFmtId="0" fontId="33" fillId="0" borderId="0" xfId="0" applyFont="1" applyFill="1" applyAlignment="1">
      <alignment/>
    </xf>
    <xf numFmtId="0" fontId="2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/>
    </xf>
    <xf numFmtId="17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98" fillId="0" borderId="0" xfId="0" applyFont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9" fillId="0" borderId="10" xfId="0" applyFont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0" xfId="0" applyFont="1" applyAlignment="1">
      <alignment wrapText="1"/>
    </xf>
    <xf numFmtId="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1" fillId="38" borderId="10" xfId="0" applyFont="1" applyFill="1" applyBorder="1" applyAlignment="1">
      <alignment horizontal="center"/>
    </xf>
    <xf numFmtId="0" fontId="99" fillId="0" borderId="10" xfId="0" applyFont="1" applyFill="1" applyBorder="1" applyAlignment="1">
      <alignment/>
    </xf>
    <xf numFmtId="9" fontId="0" fillId="0" borderId="22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3" xfId="0" applyBorder="1" applyAlignment="1">
      <alignment/>
    </xf>
    <xf numFmtId="0" fontId="32" fillId="0" borderId="39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32" fillId="0" borderId="22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32" fillId="0" borderId="24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19" xfId="0" applyFont="1" applyBorder="1" applyAlignment="1">
      <alignment/>
    </xf>
    <xf numFmtId="0" fontId="14" fillId="0" borderId="39" xfId="0" applyFont="1" applyBorder="1" applyAlignment="1">
      <alignment horizontal="center"/>
    </xf>
    <xf numFmtId="0" fontId="0" fillId="0" borderId="41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44"/>
  <sheetViews>
    <sheetView zoomScalePageLayoutView="0" workbookViewId="0" topLeftCell="A18">
      <selection activeCell="A25" sqref="A25"/>
    </sheetView>
  </sheetViews>
  <sheetFormatPr defaultColWidth="9.140625" defaultRowHeight="12.75"/>
  <cols>
    <col min="1" max="1" width="114.8515625" style="0" customWidth="1"/>
  </cols>
  <sheetData>
    <row r="1" ht="18">
      <c r="A1" s="102" t="s">
        <v>215</v>
      </c>
    </row>
    <row r="3" ht="12.75">
      <c r="A3" t="s">
        <v>221</v>
      </c>
    </row>
    <row r="4" ht="12.75">
      <c r="A4" t="s">
        <v>220</v>
      </c>
    </row>
    <row r="6" ht="12.75">
      <c r="A6" s="91" t="s">
        <v>412</v>
      </c>
    </row>
    <row r="9" ht="15.75">
      <c r="A9" s="7" t="s">
        <v>216</v>
      </c>
    </row>
    <row r="10" ht="12.75">
      <c r="A10" t="s">
        <v>222</v>
      </c>
    </row>
    <row r="11" ht="12.75">
      <c r="A11" t="s">
        <v>217</v>
      </c>
    </row>
    <row r="12" ht="15.75">
      <c r="A12" s="103"/>
    </row>
    <row r="13" ht="12.75">
      <c r="A13" s="40" t="s">
        <v>218</v>
      </c>
    </row>
    <row r="14" ht="12.75">
      <c r="A14" t="s">
        <v>219</v>
      </c>
    </row>
    <row r="16" ht="12.75">
      <c r="A16" s="40" t="s">
        <v>223</v>
      </c>
    </row>
    <row r="17" ht="12.75">
      <c r="A17" t="s">
        <v>224</v>
      </c>
    </row>
    <row r="19" ht="15.75">
      <c r="A19" s="7" t="s">
        <v>225</v>
      </c>
    </row>
    <row r="20" ht="12.75">
      <c r="A20" s="1" t="s">
        <v>226</v>
      </c>
    </row>
    <row r="21" ht="12.75">
      <c r="A21" s="104" t="s">
        <v>229</v>
      </c>
    </row>
    <row r="22" ht="12.75">
      <c r="A22" s="104" t="s">
        <v>228</v>
      </c>
    </row>
    <row r="23" ht="12.75">
      <c r="A23" s="104" t="s">
        <v>230</v>
      </c>
    </row>
    <row r="26" ht="12.75">
      <c r="A26" s="1" t="s">
        <v>227</v>
      </c>
    </row>
    <row r="27" ht="12.75">
      <c r="A27" t="s">
        <v>231</v>
      </c>
    </row>
    <row r="28" ht="12.75">
      <c r="A28" s="91" t="s">
        <v>232</v>
      </c>
    </row>
    <row r="29" ht="12.75">
      <c r="A29" t="s">
        <v>410</v>
      </c>
    </row>
    <row r="30" ht="12.75">
      <c r="A30" t="s">
        <v>233</v>
      </c>
    </row>
    <row r="31" ht="12.75">
      <c r="A31" t="s">
        <v>234</v>
      </c>
    </row>
    <row r="32" ht="12.75">
      <c r="A32" t="s">
        <v>254</v>
      </c>
    </row>
    <row r="33" ht="12.75">
      <c r="A33" t="s">
        <v>255</v>
      </c>
    </row>
    <row r="34" ht="12.75">
      <c r="A34" t="s">
        <v>257</v>
      </c>
    </row>
    <row r="35" ht="12.75">
      <c r="A35" t="s">
        <v>256</v>
      </c>
    </row>
    <row r="36" ht="12.75">
      <c r="A36" s="91" t="s">
        <v>241</v>
      </c>
    </row>
    <row r="37" ht="12.75">
      <c r="A37" s="91" t="s">
        <v>242</v>
      </c>
    </row>
    <row r="38" ht="12.75">
      <c r="A38" s="91" t="s">
        <v>243</v>
      </c>
    </row>
    <row r="40" ht="12.75">
      <c r="A40" t="s">
        <v>251</v>
      </c>
    </row>
    <row r="41" ht="12.75">
      <c r="A41" t="s">
        <v>235</v>
      </c>
    </row>
    <row r="42" ht="12.75">
      <c r="A42" s="91" t="s">
        <v>236</v>
      </c>
    </row>
    <row r="43" ht="12.75">
      <c r="A43" s="91" t="s">
        <v>252</v>
      </c>
    </row>
    <row r="44" ht="12.75">
      <c r="A44" s="91" t="s">
        <v>352</v>
      </c>
    </row>
  </sheetData>
  <sheetProtection/>
  <printOptions/>
  <pageMargins left="0.5" right="0.25" top="0.25" bottom="0.2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7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</row>
    <row r="135" spans="1:10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  <c r="J135" s="91" t="s">
        <v>11</v>
      </c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10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  <c r="J134" s="91" t="s">
        <v>11</v>
      </c>
    </row>
    <row r="135" spans="1:7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10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  <c r="J134" s="91" t="s">
        <v>11</v>
      </c>
    </row>
    <row r="135" spans="1:7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10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  <c r="J134" s="91" t="s">
        <v>11</v>
      </c>
    </row>
    <row r="135" spans="1:7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10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  <c r="J134" s="91" t="s">
        <v>11</v>
      </c>
    </row>
    <row r="135" spans="1:7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10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  <c r="J134" s="91" t="s">
        <v>11</v>
      </c>
    </row>
    <row r="135" spans="1:7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7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</row>
    <row r="135" spans="1:10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  <c r="J135" s="91" t="s">
        <v>11</v>
      </c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7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</row>
    <row r="135" spans="1:10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  <c r="J135" s="91" t="s">
        <v>11</v>
      </c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10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  <c r="J134" s="91" t="s">
        <v>11</v>
      </c>
    </row>
    <row r="135" spans="1:7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7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</row>
    <row r="135" spans="1:10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  <c r="J135" s="91" t="s">
        <v>11</v>
      </c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P142"/>
  <sheetViews>
    <sheetView tabSelected="1" workbookViewId="0" topLeftCell="A1">
      <selection activeCell="B134" sqref="B134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 customHeight="1">
      <c r="A59" s="132"/>
      <c r="B59" s="112"/>
      <c r="C59" s="5"/>
      <c r="D59" s="5"/>
      <c r="E59" s="5"/>
      <c r="F59" s="5"/>
      <c r="G59" s="131"/>
    </row>
    <row r="60" spans="1:7" ht="16.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2.75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8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  <c r="H63" s="190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7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 customHeight="1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6.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2.75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10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  <c r="J77" s="91" t="s">
        <v>11</v>
      </c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9" ht="16.5" customHeight="1">
      <c r="A79" s="18" t="s">
        <v>269</v>
      </c>
      <c r="B79" s="114">
        <f>B58</f>
        <v>0</v>
      </c>
      <c r="C79" s="242"/>
      <c r="D79" s="242"/>
      <c r="E79" s="242"/>
      <c r="F79" s="242"/>
      <c r="G79" s="18"/>
      <c r="I79" s="91" t="s">
        <v>11</v>
      </c>
    </row>
    <row r="80" spans="2:7" ht="12.75">
      <c r="B80" s="140"/>
      <c r="G80" s="32"/>
    </row>
    <row r="81" spans="1:7" ht="12.75" customHeight="1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 customHeight="1">
      <c r="A87" s="126" t="s">
        <v>245</v>
      </c>
      <c r="B87" s="123"/>
      <c r="C87" s="30"/>
      <c r="D87" s="30"/>
      <c r="E87" s="30"/>
      <c r="F87" s="30"/>
      <c r="G87" s="28"/>
    </row>
    <row r="88" spans="1:7" ht="12.75">
      <c r="A88" s="27"/>
      <c r="B88" s="128"/>
      <c r="C88" s="26"/>
      <c r="D88" s="26"/>
      <c r="E88" s="26"/>
      <c r="F88" s="26"/>
      <c r="G88" s="23"/>
    </row>
    <row r="89" spans="1:7" ht="12.75" customHeight="1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16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  <c r="J93" s="133"/>
      <c r="K93" s="133"/>
      <c r="P93" s="91" t="s">
        <v>11</v>
      </c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H95" s="133"/>
      <c r="I95" s="133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9" ht="12.75" customHeight="1">
      <c r="H97" s="192"/>
      <c r="I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I98" s="133"/>
    </row>
    <row r="99" spans="1:9" ht="12.75">
      <c r="A99" s="5"/>
      <c r="B99" s="112"/>
      <c r="C99" s="5"/>
      <c r="D99" s="5"/>
      <c r="E99" s="5"/>
      <c r="F99" s="5"/>
      <c r="G99" s="5"/>
      <c r="I99" t="s">
        <v>11</v>
      </c>
    </row>
    <row r="100" spans="1:7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8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  <c r="H106" s="91" t="s">
        <v>11</v>
      </c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 customHeight="1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 customHeight="1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 customHeight="1">
      <c r="A125" s="44"/>
      <c r="B125" s="204"/>
      <c r="F125" s="24"/>
      <c r="G125" s="23"/>
    </row>
    <row r="126" spans="1:7" ht="12.75" customHeight="1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>
      <c r="A127" s="5"/>
      <c r="B127" s="112"/>
      <c r="C127" s="5"/>
      <c r="D127" s="5"/>
      <c r="E127" s="5"/>
      <c r="F127" s="5"/>
      <c r="G127" s="5"/>
    </row>
    <row r="128" spans="1:7" ht="12.75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10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  <c r="J132" s="91" t="s">
        <v>11</v>
      </c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7" ht="12.75" customHeight="1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</row>
    <row r="135" spans="1:7" ht="12.75" customHeight="1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</row>
    <row r="136" spans="1:7" ht="12.75">
      <c r="A136" s="98"/>
      <c r="B136" s="117"/>
      <c r="C136" s="99"/>
      <c r="D136" s="99"/>
      <c r="E136" s="99"/>
      <c r="F136" s="99"/>
      <c r="G136" s="32"/>
    </row>
    <row r="137" spans="1:7" ht="12.75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  <row r="139" ht="12.75">
      <c r="H139" s="91" t="s">
        <v>11</v>
      </c>
    </row>
    <row r="142" ht="12.75">
      <c r="E142" s="91" t="s">
        <v>11</v>
      </c>
    </row>
  </sheetData>
  <sheetProtection/>
  <printOptions/>
  <pageMargins left="0.26" right="0.05" top="0.37" bottom="0.25" header="0.35" footer="0.2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7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</row>
    <row r="135" spans="1:10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  <c r="J135" s="91" t="s">
        <v>11</v>
      </c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7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</row>
    <row r="135" spans="1:10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  <c r="J135" s="91" t="s">
        <v>11</v>
      </c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G55" sqref="G55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7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</row>
    <row r="135" spans="1:10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  <c r="J135" s="91" t="s">
        <v>11</v>
      </c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G55" sqref="G55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7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</row>
    <row r="135" spans="1:10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  <c r="J135" s="91" t="s">
        <v>11</v>
      </c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G55" sqref="G55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7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</row>
    <row r="135" spans="1:10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  <c r="J135" s="91" t="s">
        <v>11</v>
      </c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G55" sqref="G55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7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</row>
    <row r="135" spans="1:10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  <c r="J135" s="91" t="s">
        <v>11</v>
      </c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T139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31.00390625" style="0" customWidth="1"/>
    <col min="3" max="3" width="23.140625" style="0" customWidth="1"/>
    <col min="4" max="4" width="24.7109375" style="0" customWidth="1"/>
    <col min="5" max="5" width="25.421875" style="0" customWidth="1"/>
    <col min="6" max="6" width="14.00390625" style="0" customWidth="1"/>
    <col min="7" max="7" width="26.7109375" style="0" customWidth="1"/>
    <col min="8" max="8" width="22.28125" style="0" customWidth="1"/>
  </cols>
  <sheetData>
    <row r="1" spans="1:5" ht="12.75">
      <c r="A1" s="1" t="s">
        <v>4</v>
      </c>
      <c r="B1" s="203" t="s">
        <v>340</v>
      </c>
      <c r="C1" s="3" t="s">
        <v>339</v>
      </c>
      <c r="D1" s="1" t="s">
        <v>16</v>
      </c>
      <c r="E1" s="2" t="s">
        <v>443</v>
      </c>
    </row>
    <row r="2" spans="1:5" ht="12.75">
      <c r="A2" s="1" t="s">
        <v>2</v>
      </c>
      <c r="B2" s="3">
        <v>61</v>
      </c>
      <c r="C2" s="3"/>
      <c r="D2" s="1" t="s">
        <v>17</v>
      </c>
      <c r="E2" s="4" t="s">
        <v>341</v>
      </c>
    </row>
    <row r="3" spans="1:3" ht="12.75">
      <c r="A3" s="1" t="s">
        <v>3</v>
      </c>
      <c r="B3" s="3">
        <v>873</v>
      </c>
      <c r="C3" s="3"/>
    </row>
    <row r="4" spans="1:3" ht="12.75">
      <c r="A4" s="1"/>
      <c r="B4" s="3"/>
      <c r="C4" s="87" t="s">
        <v>258</v>
      </c>
    </row>
    <row r="5" spans="1:3" ht="12.75">
      <c r="A5" s="1"/>
      <c r="B5" s="3"/>
      <c r="C5" s="3"/>
    </row>
    <row r="6" spans="2:7" ht="12.75">
      <c r="B6" s="106"/>
      <c r="C6" s="92" t="s">
        <v>238</v>
      </c>
      <c r="D6" s="1"/>
      <c r="E6" s="1"/>
      <c r="F6" s="1"/>
      <c r="G6" s="1"/>
    </row>
    <row r="7" spans="1:7" ht="12.75">
      <c r="A7" s="1"/>
      <c r="B7" s="106"/>
      <c r="C7" s="92" t="s">
        <v>239</v>
      </c>
      <c r="D7" s="1"/>
      <c r="E7" s="1"/>
      <c r="F7" s="1"/>
      <c r="G7" s="1"/>
    </row>
    <row r="8" spans="1:3" ht="12.75">
      <c r="A8" s="1"/>
      <c r="B8" s="3"/>
      <c r="C8" s="3"/>
    </row>
    <row r="9" spans="1:7" ht="12.75">
      <c r="A9" s="14" t="s">
        <v>41</v>
      </c>
      <c r="B9" s="108" t="s">
        <v>8</v>
      </c>
      <c r="C9" s="15">
        <v>10</v>
      </c>
      <c r="D9" s="15">
        <v>5</v>
      </c>
      <c r="E9" s="15">
        <v>1</v>
      </c>
      <c r="F9" s="15">
        <v>0</v>
      </c>
      <c r="G9" s="15" t="s">
        <v>15</v>
      </c>
    </row>
    <row r="10" spans="1:8" ht="22.5">
      <c r="A10" s="243" t="s">
        <v>385</v>
      </c>
      <c r="B10" s="261">
        <v>5</v>
      </c>
      <c r="C10" s="245" t="s">
        <v>386</v>
      </c>
      <c r="D10" s="245" t="s">
        <v>387</v>
      </c>
      <c r="E10" s="245" t="s">
        <v>388</v>
      </c>
      <c r="F10" s="246"/>
      <c r="G10" s="241"/>
      <c r="H10" s="133"/>
    </row>
    <row r="11" spans="1:8" ht="12.75">
      <c r="A11" s="246" t="s">
        <v>35</v>
      </c>
      <c r="B11" s="244">
        <v>10</v>
      </c>
      <c r="C11" s="247" t="s">
        <v>18</v>
      </c>
      <c r="D11" s="247" t="s">
        <v>0</v>
      </c>
      <c r="E11" s="248">
        <v>0.03</v>
      </c>
      <c r="F11" s="246"/>
      <c r="G11" s="241"/>
      <c r="H11" s="133"/>
    </row>
    <row r="12" spans="1:8" ht="12.75">
      <c r="A12" s="246" t="s">
        <v>12</v>
      </c>
      <c r="B12" s="244">
        <v>10</v>
      </c>
      <c r="C12" s="247" t="s">
        <v>5</v>
      </c>
      <c r="D12" s="247" t="s">
        <v>6</v>
      </c>
      <c r="E12" s="247" t="s">
        <v>7</v>
      </c>
      <c r="F12" s="246"/>
      <c r="G12" s="241"/>
      <c r="H12" s="133"/>
    </row>
    <row r="13" spans="1:8" ht="12.75">
      <c r="A13" s="246" t="s">
        <v>13</v>
      </c>
      <c r="B13" s="244">
        <v>5</v>
      </c>
      <c r="C13" s="245" t="s">
        <v>1</v>
      </c>
      <c r="D13" s="247" t="s">
        <v>9</v>
      </c>
      <c r="E13" s="247" t="s">
        <v>10</v>
      </c>
      <c r="F13" s="246"/>
      <c r="G13" s="241"/>
      <c r="H13" s="133"/>
    </row>
    <row r="14" spans="1:8" ht="12.75">
      <c r="A14" s="246" t="s">
        <v>14</v>
      </c>
      <c r="B14" s="244">
        <v>10</v>
      </c>
      <c r="C14" s="247" t="s">
        <v>20</v>
      </c>
      <c r="D14" s="247" t="s">
        <v>21</v>
      </c>
      <c r="E14" s="247" t="s">
        <v>22</v>
      </c>
      <c r="F14" s="246"/>
      <c r="G14" s="241"/>
      <c r="H14" s="133"/>
    </row>
    <row r="15" spans="1:8" ht="12.75">
      <c r="A15" s="34" t="s">
        <v>19</v>
      </c>
      <c r="B15" s="189">
        <v>10</v>
      </c>
      <c r="C15" s="249" t="s">
        <v>24</v>
      </c>
      <c r="D15" s="249" t="s">
        <v>399</v>
      </c>
      <c r="E15" s="249" t="s">
        <v>400</v>
      </c>
      <c r="F15" s="34"/>
      <c r="G15" s="241"/>
      <c r="H15" s="133"/>
    </row>
    <row r="16" spans="1:8" ht="12.75">
      <c r="A16" s="235" t="s">
        <v>23</v>
      </c>
      <c r="B16" s="189">
        <v>10</v>
      </c>
      <c r="C16" s="250" t="s">
        <v>24</v>
      </c>
      <c r="D16" s="250" t="s">
        <v>389</v>
      </c>
      <c r="E16" s="251" t="s">
        <v>390</v>
      </c>
      <c r="F16" s="34"/>
      <c r="G16" s="241"/>
      <c r="H16" s="133"/>
    </row>
    <row r="17" spans="1:8" ht="22.5">
      <c r="A17" s="250" t="s">
        <v>391</v>
      </c>
      <c r="B17" s="252">
        <v>5</v>
      </c>
      <c r="C17" s="250" t="s">
        <v>392</v>
      </c>
      <c r="D17" s="251" t="s">
        <v>393</v>
      </c>
      <c r="E17" s="251" t="s">
        <v>394</v>
      </c>
      <c r="F17" s="34"/>
      <c r="G17" s="241"/>
      <c r="H17" s="133"/>
    </row>
    <row r="18" spans="1:8" ht="12.75">
      <c r="A18" s="202" t="s">
        <v>396</v>
      </c>
      <c r="B18" s="189">
        <v>10</v>
      </c>
      <c r="C18" s="249" t="s">
        <v>395</v>
      </c>
      <c r="D18" s="249" t="s">
        <v>397</v>
      </c>
      <c r="E18" s="249" t="s">
        <v>398</v>
      </c>
      <c r="F18" s="34"/>
      <c r="G18" s="241"/>
      <c r="H18" s="133"/>
    </row>
    <row r="19" spans="1:7" ht="12.75">
      <c r="A19" s="18" t="s">
        <v>401</v>
      </c>
      <c r="B19" s="109">
        <v>10</v>
      </c>
      <c r="C19" s="20" t="s">
        <v>24</v>
      </c>
      <c r="D19" s="20" t="s">
        <v>334</v>
      </c>
      <c r="E19" s="20" t="s">
        <v>335</v>
      </c>
      <c r="F19" s="34"/>
      <c r="G19" s="11" t="s">
        <v>11</v>
      </c>
    </row>
    <row r="20" spans="1:7" ht="6.75" customHeight="1">
      <c r="A20" s="21"/>
      <c r="B20" s="110"/>
      <c r="C20" s="24"/>
      <c r="D20" s="24"/>
      <c r="E20" s="24"/>
      <c r="F20" s="24"/>
      <c r="G20" s="32"/>
    </row>
    <row r="21" spans="1:7" ht="12.75">
      <c r="A21" s="33" t="s">
        <v>77</v>
      </c>
      <c r="B21" s="111">
        <f>SUM(B10:B19)/10</f>
        <v>8.5</v>
      </c>
      <c r="C21" s="25"/>
      <c r="D21" s="25"/>
      <c r="E21" s="25"/>
      <c r="F21" s="25"/>
      <c r="G21" s="22"/>
    </row>
    <row r="22" spans="1:6" ht="16.5" customHeight="1">
      <c r="A22" s="8"/>
      <c r="B22" s="112"/>
      <c r="C22" s="5"/>
      <c r="D22" s="5"/>
      <c r="E22" s="5"/>
      <c r="F22" s="5"/>
    </row>
    <row r="23" spans="1:7" ht="12.75">
      <c r="A23" s="14" t="s">
        <v>42</v>
      </c>
      <c r="B23" s="108" t="s">
        <v>8</v>
      </c>
      <c r="C23" s="15">
        <v>10</v>
      </c>
      <c r="D23" s="15">
        <v>5</v>
      </c>
      <c r="E23" s="15">
        <v>1</v>
      </c>
      <c r="F23" s="15">
        <v>0</v>
      </c>
      <c r="G23" s="15" t="s">
        <v>15</v>
      </c>
    </row>
    <row r="24" spans="1:7" ht="12.75">
      <c r="A24" s="20" t="s">
        <v>52</v>
      </c>
      <c r="B24" s="109">
        <v>5</v>
      </c>
      <c r="C24" s="18" t="s">
        <v>56</v>
      </c>
      <c r="D24" s="18" t="s">
        <v>57</v>
      </c>
      <c r="E24" s="18" t="s">
        <v>55</v>
      </c>
      <c r="F24" s="18"/>
      <c r="G24" s="11"/>
    </row>
    <row r="25" spans="1:7" ht="12.75">
      <c r="A25" s="20" t="s">
        <v>53</v>
      </c>
      <c r="B25" s="113">
        <f>B21</f>
        <v>8.5</v>
      </c>
      <c r="C25" s="18"/>
      <c r="D25" s="18"/>
      <c r="E25" s="18"/>
      <c r="F25" s="18"/>
      <c r="G25" s="11"/>
    </row>
    <row r="26" spans="1:7" ht="12.75">
      <c r="A26" s="20" t="s">
        <v>75</v>
      </c>
      <c r="B26" s="114">
        <f>B10</f>
        <v>5</v>
      </c>
      <c r="C26" s="18"/>
      <c r="D26" s="18"/>
      <c r="E26" s="18"/>
      <c r="F26" s="18"/>
      <c r="G26" s="11"/>
    </row>
    <row r="27" spans="1:7" ht="12.75">
      <c r="A27" s="20" t="s">
        <v>51</v>
      </c>
      <c r="B27" s="109">
        <v>10</v>
      </c>
      <c r="C27" s="18" t="s">
        <v>58</v>
      </c>
      <c r="D27" s="18" t="s">
        <v>59</v>
      </c>
      <c r="E27" s="18" t="s">
        <v>60</v>
      </c>
      <c r="F27" s="18"/>
      <c r="G27" s="11"/>
    </row>
    <row r="28" spans="1:7" ht="22.5">
      <c r="A28" s="231" t="s">
        <v>54</v>
      </c>
      <c r="B28" s="237">
        <v>1</v>
      </c>
      <c r="C28" s="238" t="s">
        <v>372</v>
      </c>
      <c r="D28" s="239" t="s">
        <v>373</v>
      </c>
      <c r="E28" s="231" t="s">
        <v>237</v>
      </c>
      <c r="F28" s="133"/>
      <c r="G28" s="240"/>
    </row>
    <row r="29" spans="1:7" ht="12.75">
      <c r="A29" s="34" t="s">
        <v>61</v>
      </c>
      <c r="B29" s="189">
        <v>10</v>
      </c>
      <c r="C29" s="34" t="s">
        <v>62</v>
      </c>
      <c r="D29" s="34" t="s">
        <v>63</v>
      </c>
      <c r="E29" s="34" t="s">
        <v>64</v>
      </c>
      <c r="F29" s="34"/>
      <c r="G29" s="241"/>
    </row>
    <row r="30" spans="1:7" ht="22.5">
      <c r="A30" s="105" t="s">
        <v>65</v>
      </c>
      <c r="B30" s="197">
        <v>10</v>
      </c>
      <c r="C30" s="238" t="s">
        <v>369</v>
      </c>
      <c r="D30" s="238" t="s">
        <v>370</v>
      </c>
      <c r="E30" s="239" t="s">
        <v>371</v>
      </c>
      <c r="F30" s="105"/>
      <c r="G30" s="240"/>
    </row>
    <row r="31" spans="1:7" ht="12.75">
      <c r="A31" s="18" t="s">
        <v>66</v>
      </c>
      <c r="B31" s="109">
        <v>10</v>
      </c>
      <c r="C31" s="18" t="s">
        <v>69</v>
      </c>
      <c r="D31" s="18" t="s">
        <v>67</v>
      </c>
      <c r="E31" s="18" t="s">
        <v>68</v>
      </c>
      <c r="F31" s="18"/>
      <c r="G31" s="11"/>
    </row>
    <row r="32" spans="1:7" ht="12.75">
      <c r="A32" s="18" t="s">
        <v>70</v>
      </c>
      <c r="B32" s="109">
        <v>5</v>
      </c>
      <c r="C32" s="18" t="s">
        <v>71</v>
      </c>
      <c r="D32" s="18" t="s">
        <v>72</v>
      </c>
      <c r="E32" s="18" t="s">
        <v>73</v>
      </c>
      <c r="F32" s="18"/>
      <c r="G32" s="11"/>
    </row>
    <row r="33" spans="1:7" ht="12.75">
      <c r="A33" s="18" t="s">
        <v>74</v>
      </c>
      <c r="B33" s="114">
        <f>B15</f>
        <v>10</v>
      </c>
      <c r="C33" s="18"/>
      <c r="D33" s="18"/>
      <c r="E33" s="18"/>
      <c r="F33" s="18"/>
      <c r="G33" s="11"/>
    </row>
    <row r="34" spans="1:7" ht="6.75" customHeight="1">
      <c r="A34" s="21"/>
      <c r="B34" s="110"/>
      <c r="C34" s="29"/>
      <c r="D34" s="29"/>
      <c r="E34" s="24"/>
      <c r="F34" s="24"/>
      <c r="G34" s="32"/>
    </row>
    <row r="35" spans="1:7" ht="12.75">
      <c r="A35" s="33" t="s">
        <v>76</v>
      </c>
      <c r="B35" s="111">
        <f>SUM(B24:B33)/10</f>
        <v>7.45</v>
      </c>
      <c r="C35" s="31"/>
      <c r="D35" s="31"/>
      <c r="E35" s="31"/>
      <c r="F35" s="31"/>
      <c r="G35" s="22"/>
    </row>
    <row r="36" spans="1:6" ht="16.5" customHeight="1">
      <c r="A36" s="5"/>
      <c r="B36" s="112"/>
      <c r="C36" s="5"/>
      <c r="D36" s="5"/>
      <c r="E36" s="5"/>
      <c r="F36" s="5"/>
    </row>
    <row r="37" spans="1:7" ht="12.75">
      <c r="A37" s="14" t="s">
        <v>43</v>
      </c>
      <c r="B37" s="108" t="s">
        <v>8</v>
      </c>
      <c r="C37" s="15">
        <v>10</v>
      </c>
      <c r="D37" s="15">
        <v>5</v>
      </c>
      <c r="E37" s="15">
        <v>1</v>
      </c>
      <c r="F37" s="15">
        <v>0</v>
      </c>
      <c r="G37" s="15" t="s">
        <v>15</v>
      </c>
    </row>
    <row r="38" spans="1:7" ht="22.5">
      <c r="A38" s="231" t="s">
        <v>80</v>
      </c>
      <c r="B38" s="232">
        <v>10</v>
      </c>
      <c r="C38" s="226" t="s">
        <v>374</v>
      </c>
      <c r="D38" s="225" t="s">
        <v>78</v>
      </c>
      <c r="E38" s="239" t="s">
        <v>402</v>
      </c>
      <c r="F38" s="26"/>
      <c r="G38" s="26"/>
    </row>
    <row r="39" spans="1:7" ht="12.75">
      <c r="A39" s="18" t="s">
        <v>79</v>
      </c>
      <c r="B39" s="114">
        <f>B10</f>
        <v>5</v>
      </c>
      <c r="C39" s="18"/>
      <c r="D39" s="18"/>
      <c r="E39" s="18"/>
      <c r="F39" s="18"/>
      <c r="G39" s="18"/>
    </row>
    <row r="40" spans="1:7" ht="12.75">
      <c r="A40" s="18" t="s">
        <v>81</v>
      </c>
      <c r="B40" s="114">
        <f>B27</f>
        <v>10</v>
      </c>
      <c r="C40" s="18"/>
      <c r="D40" s="18"/>
      <c r="E40" s="18"/>
      <c r="F40" s="18"/>
      <c r="G40" s="18"/>
    </row>
    <row r="41" spans="1:7" ht="12.75">
      <c r="A41" s="18" t="s">
        <v>322</v>
      </c>
      <c r="B41" s="109">
        <v>0</v>
      </c>
      <c r="C41" s="18" t="s">
        <v>56</v>
      </c>
      <c r="D41" s="18" t="s">
        <v>82</v>
      </c>
      <c r="E41" s="18" t="s">
        <v>83</v>
      </c>
      <c r="F41" s="18" t="s">
        <v>84</v>
      </c>
      <c r="G41" s="18"/>
    </row>
    <row r="42" spans="1:7" ht="12.75">
      <c r="A42" s="18" t="s">
        <v>85</v>
      </c>
      <c r="B42" s="109">
        <v>1</v>
      </c>
      <c r="C42" s="18" t="s">
        <v>323</v>
      </c>
      <c r="D42" s="18" t="s">
        <v>324</v>
      </c>
      <c r="E42" s="18" t="s">
        <v>325</v>
      </c>
      <c r="F42" s="18" t="s">
        <v>84</v>
      </c>
      <c r="G42" s="18"/>
    </row>
    <row r="43" spans="1:7" ht="20.25">
      <c r="A43" s="225" t="s">
        <v>86</v>
      </c>
      <c r="B43" s="232">
        <v>10</v>
      </c>
      <c r="C43" s="223" t="s">
        <v>353</v>
      </c>
      <c r="D43" s="223" t="s">
        <v>354</v>
      </c>
      <c r="E43" s="223" t="s">
        <v>355</v>
      </c>
      <c r="F43" s="225" t="s">
        <v>84</v>
      </c>
      <c r="G43" s="26"/>
    </row>
    <row r="44" spans="1:7" ht="12.75">
      <c r="A44" s="18" t="s">
        <v>87</v>
      </c>
      <c r="B44" s="109">
        <v>5</v>
      </c>
      <c r="C44" s="18" t="s">
        <v>90</v>
      </c>
      <c r="D44" s="18" t="s">
        <v>88</v>
      </c>
      <c r="E44" s="18" t="s">
        <v>89</v>
      </c>
      <c r="F44" s="18"/>
      <c r="G44" s="18"/>
    </row>
    <row r="45" spans="1:7" ht="12.75">
      <c r="A45" s="18" t="s">
        <v>91</v>
      </c>
      <c r="B45" s="109">
        <v>10</v>
      </c>
      <c r="C45" s="18" t="s">
        <v>92</v>
      </c>
      <c r="D45" s="18" t="s">
        <v>93</v>
      </c>
      <c r="E45" s="18" t="s">
        <v>94</v>
      </c>
      <c r="F45" s="34"/>
      <c r="G45" s="18"/>
    </row>
    <row r="46" spans="1:7" ht="12.75">
      <c r="A46" s="18" t="s">
        <v>99</v>
      </c>
      <c r="B46" s="109">
        <v>1</v>
      </c>
      <c r="C46" s="18" t="s">
        <v>96</v>
      </c>
      <c r="D46" s="18" t="s">
        <v>97</v>
      </c>
      <c r="E46" s="18" t="s">
        <v>98</v>
      </c>
      <c r="F46" s="105"/>
      <c r="G46" s="18"/>
    </row>
    <row r="47" spans="1:7" ht="22.5">
      <c r="A47" s="225" t="s">
        <v>434</v>
      </c>
      <c r="B47" s="115">
        <v>10</v>
      </c>
      <c r="C47" s="26" t="s">
        <v>100</v>
      </c>
      <c r="D47" s="224" t="s">
        <v>379</v>
      </c>
      <c r="E47" s="224" t="s">
        <v>380</v>
      </c>
      <c r="F47" s="225" t="s">
        <v>36</v>
      </c>
      <c r="G47" s="26"/>
    </row>
    <row r="48" spans="1:7" ht="33.75">
      <c r="A48" s="230" t="s">
        <v>435</v>
      </c>
      <c r="B48" s="232">
        <v>5</v>
      </c>
      <c r="C48" s="223" t="s">
        <v>375</v>
      </c>
      <c r="D48" s="223" t="s">
        <v>376</v>
      </c>
      <c r="E48" s="223" t="s">
        <v>377</v>
      </c>
      <c r="F48" s="223" t="s">
        <v>378</v>
      </c>
      <c r="G48" s="26"/>
    </row>
    <row r="49" spans="1:7" ht="6.75" customHeight="1">
      <c r="A49" s="21"/>
      <c r="B49" s="110"/>
      <c r="C49" s="24"/>
      <c r="D49" s="24"/>
      <c r="E49" s="24"/>
      <c r="F49" s="99"/>
      <c r="G49" s="23"/>
    </row>
    <row r="50" spans="1:7" ht="12.75">
      <c r="A50" s="36" t="s">
        <v>101</v>
      </c>
      <c r="B50" s="111">
        <f>SUM(B38:B48)/11</f>
        <v>6.090909090909091</v>
      </c>
      <c r="C50" s="31"/>
      <c r="D50" s="31"/>
      <c r="E50" s="31"/>
      <c r="F50" s="31"/>
      <c r="G50" s="28"/>
    </row>
    <row r="51" spans="1:7" ht="16.5" customHeight="1">
      <c r="A51" s="5"/>
      <c r="B51" s="112"/>
      <c r="C51" s="5"/>
      <c r="D51" s="5"/>
      <c r="E51" s="5"/>
      <c r="F51" s="5"/>
      <c r="G51" s="5"/>
    </row>
    <row r="52" spans="1:7" ht="12.75">
      <c r="A52" s="14" t="s">
        <v>102</v>
      </c>
      <c r="B52" s="108" t="s">
        <v>8</v>
      </c>
      <c r="C52" s="15">
        <v>10</v>
      </c>
      <c r="D52" s="15">
        <v>5</v>
      </c>
      <c r="E52" s="15">
        <v>1</v>
      </c>
      <c r="F52" s="15">
        <v>0</v>
      </c>
      <c r="G52" s="15" t="s">
        <v>15</v>
      </c>
    </row>
    <row r="53" spans="1:7" ht="12.75">
      <c r="A53" s="18" t="s">
        <v>103</v>
      </c>
      <c r="B53" s="109">
        <v>10</v>
      </c>
      <c r="C53" s="37" t="s">
        <v>104</v>
      </c>
      <c r="D53" s="18" t="s">
        <v>63</v>
      </c>
      <c r="E53" s="18" t="s">
        <v>64</v>
      </c>
      <c r="F53" s="18"/>
      <c r="G53" s="18"/>
    </row>
    <row r="54" spans="1:7" ht="12.75">
      <c r="A54" s="18" t="s">
        <v>105</v>
      </c>
      <c r="B54" s="109">
        <v>10</v>
      </c>
      <c r="C54" s="35" t="s">
        <v>106</v>
      </c>
      <c r="D54" s="18" t="s">
        <v>107</v>
      </c>
      <c r="E54" s="18" t="s">
        <v>108</v>
      </c>
      <c r="G54" s="18"/>
    </row>
    <row r="55" spans="1:7" ht="12.75">
      <c r="A55" s="18" t="s">
        <v>109</v>
      </c>
      <c r="B55" s="109">
        <v>10</v>
      </c>
      <c r="C55" s="18" t="s">
        <v>110</v>
      </c>
      <c r="D55" s="38" t="s">
        <v>111</v>
      </c>
      <c r="E55" s="18" t="s">
        <v>336</v>
      </c>
      <c r="F55" s="18"/>
      <c r="G55" s="18"/>
    </row>
    <row r="56" spans="1:7" ht="12.75">
      <c r="A56" s="18" t="s">
        <v>112</v>
      </c>
      <c r="B56" s="109">
        <v>10</v>
      </c>
      <c r="C56" s="18" t="s">
        <v>58</v>
      </c>
      <c r="D56" s="18" t="s">
        <v>113</v>
      </c>
      <c r="E56" s="18" t="s">
        <v>114</v>
      </c>
      <c r="F56" s="18"/>
      <c r="G56" s="18"/>
    </row>
    <row r="57" spans="1:7" ht="12.75">
      <c r="A57" s="18" t="s">
        <v>440</v>
      </c>
      <c r="B57" s="109">
        <v>10</v>
      </c>
      <c r="C57" s="18" t="s">
        <v>118</v>
      </c>
      <c r="D57" s="18" t="s">
        <v>119</v>
      </c>
      <c r="E57" s="18" t="s">
        <v>120</v>
      </c>
      <c r="F57" s="18"/>
      <c r="G57" s="18"/>
    </row>
    <row r="58" spans="1:7" ht="12.75">
      <c r="A58" s="18" t="s">
        <v>441</v>
      </c>
      <c r="B58" s="109">
        <v>5</v>
      </c>
      <c r="C58" s="18" t="s">
        <v>121</v>
      </c>
      <c r="D58" s="18" t="s">
        <v>123</v>
      </c>
      <c r="E58" s="18" t="s">
        <v>122</v>
      </c>
      <c r="F58" s="18"/>
      <c r="G58" s="18"/>
    </row>
    <row r="59" spans="3:7" ht="6.75" customHeight="1">
      <c r="C59" s="24"/>
      <c r="D59" s="24"/>
      <c r="E59" s="24"/>
      <c r="F59" s="24"/>
      <c r="G59" s="23"/>
    </row>
    <row r="60" spans="1:7" ht="12.75">
      <c r="A60" s="33" t="s">
        <v>124</v>
      </c>
      <c r="B60" s="111">
        <f>SUM(B53:B58)/6</f>
        <v>9.166666666666666</v>
      </c>
      <c r="C60" s="31"/>
      <c r="D60" s="31"/>
      <c r="E60" s="31"/>
      <c r="F60" s="31"/>
      <c r="G60" s="28"/>
    </row>
    <row r="61" spans="1:7" ht="16.5" customHeight="1">
      <c r="A61" s="132"/>
      <c r="B61" s="112"/>
      <c r="C61" s="5"/>
      <c r="D61" s="5"/>
      <c r="E61" s="5"/>
      <c r="F61" s="5"/>
      <c r="G61" s="131"/>
    </row>
    <row r="62" spans="1:7" ht="12.75">
      <c r="A62" s="14" t="s">
        <v>125</v>
      </c>
      <c r="B62" s="108" t="s">
        <v>8</v>
      </c>
      <c r="C62" s="15">
        <v>10</v>
      </c>
      <c r="D62" s="15">
        <v>5</v>
      </c>
      <c r="E62" s="15">
        <v>1</v>
      </c>
      <c r="F62" s="15">
        <v>0</v>
      </c>
      <c r="G62" s="15" t="s">
        <v>15</v>
      </c>
    </row>
    <row r="63" spans="1:7" ht="12.75">
      <c r="A63" s="18" t="s">
        <v>126</v>
      </c>
      <c r="B63" s="114">
        <f>B21</f>
        <v>8.5</v>
      </c>
      <c r="C63" s="18"/>
      <c r="D63" s="18"/>
      <c r="E63" s="18"/>
      <c r="F63" s="18"/>
      <c r="G63" s="18"/>
    </row>
    <row r="64" spans="1:7" ht="12.75">
      <c r="A64" s="18" t="s">
        <v>127</v>
      </c>
      <c r="B64" s="114">
        <f>B35</f>
        <v>7.45</v>
      </c>
      <c r="C64" s="18"/>
      <c r="D64" s="18"/>
      <c r="E64" s="18"/>
      <c r="F64" s="18"/>
      <c r="G64" s="11"/>
    </row>
    <row r="65" spans="1:8" ht="12.75">
      <c r="A65" s="34" t="s">
        <v>265</v>
      </c>
      <c r="B65" s="193">
        <f>B50</f>
        <v>6.090909090909091</v>
      </c>
      <c r="C65" s="34"/>
      <c r="D65" s="18"/>
      <c r="E65" s="18"/>
      <c r="F65" s="18"/>
      <c r="G65" s="11"/>
      <c r="H65" s="190"/>
    </row>
    <row r="66" spans="1:8" ht="12.75">
      <c r="A66" s="18" t="s">
        <v>316</v>
      </c>
      <c r="B66" s="189">
        <v>1</v>
      </c>
      <c r="C66" s="35" t="s">
        <v>106</v>
      </c>
      <c r="D66" s="18" t="s">
        <v>107</v>
      </c>
      <c r="E66" s="18" t="s">
        <v>108</v>
      </c>
      <c r="F66" s="11"/>
      <c r="G66" s="11"/>
      <c r="H66" s="190"/>
    </row>
    <row r="67" spans="1:7" ht="12.75">
      <c r="A67" s="18" t="s">
        <v>314</v>
      </c>
      <c r="B67" s="109">
        <v>5</v>
      </c>
      <c r="C67" s="18" t="s">
        <v>128</v>
      </c>
      <c r="D67" s="18" t="s">
        <v>264</v>
      </c>
      <c r="E67" s="202" t="s">
        <v>313</v>
      </c>
      <c r="F67" s="34"/>
      <c r="G67" s="18"/>
    </row>
    <row r="68" spans="1:7" ht="12.75">
      <c r="A68" s="18" t="s">
        <v>260</v>
      </c>
      <c r="B68" s="109">
        <v>10</v>
      </c>
      <c r="C68" s="37" t="s">
        <v>130</v>
      </c>
      <c r="D68" s="18" t="s">
        <v>129</v>
      </c>
      <c r="E68" s="18" t="s">
        <v>64</v>
      </c>
      <c r="F68" s="18"/>
      <c r="G68" s="18"/>
    </row>
    <row r="69" spans="1:7" ht="12.75">
      <c r="A69" s="18" t="s">
        <v>315</v>
      </c>
      <c r="B69" s="109">
        <v>10</v>
      </c>
      <c r="C69" s="18" t="s">
        <v>131</v>
      </c>
      <c r="D69" s="18" t="s">
        <v>132</v>
      </c>
      <c r="E69" s="191" t="s">
        <v>317</v>
      </c>
      <c r="F69" s="34" t="s">
        <v>95</v>
      </c>
      <c r="G69" s="18"/>
    </row>
    <row r="70" spans="1:7" ht="12.75">
      <c r="A70" s="18" t="s">
        <v>261</v>
      </c>
      <c r="B70" s="114">
        <f>B60</f>
        <v>9.166666666666666</v>
      </c>
      <c r="C70" s="18"/>
      <c r="D70" s="18"/>
      <c r="E70" s="18"/>
      <c r="F70" s="18"/>
      <c r="G70" s="18"/>
    </row>
    <row r="71" spans="1:7" ht="12.75">
      <c r="A71" s="18" t="s">
        <v>262</v>
      </c>
      <c r="B71" s="109">
        <v>0</v>
      </c>
      <c r="C71" s="18" t="s">
        <v>133</v>
      </c>
      <c r="D71" s="18"/>
      <c r="E71" s="18"/>
      <c r="F71" s="18" t="s">
        <v>134</v>
      </c>
      <c r="G71" s="18"/>
    </row>
    <row r="72" ht="6.75" customHeight="1">
      <c r="G72" s="32"/>
    </row>
    <row r="73" spans="1:7" ht="12.75">
      <c r="A73" s="33" t="s">
        <v>135</v>
      </c>
      <c r="B73" s="111">
        <f>SUM(B63:B71)/9</f>
        <v>6.356397306397306</v>
      </c>
      <c r="C73" s="31"/>
      <c r="D73" s="31"/>
      <c r="E73" s="31"/>
      <c r="F73" s="31"/>
      <c r="G73" s="28"/>
    </row>
    <row r="74" spans="1:7" ht="16.5" customHeight="1">
      <c r="A74" s="5"/>
      <c r="B74" s="112"/>
      <c r="C74" s="5"/>
      <c r="D74" s="5"/>
      <c r="E74" s="5"/>
      <c r="F74" s="5"/>
      <c r="G74" s="5"/>
    </row>
    <row r="75" spans="1:7" ht="12.75">
      <c r="A75" s="14" t="s">
        <v>136</v>
      </c>
      <c r="B75" s="108" t="s">
        <v>8</v>
      </c>
      <c r="C75" s="15">
        <v>10</v>
      </c>
      <c r="D75" s="15">
        <v>5</v>
      </c>
      <c r="E75" s="15">
        <v>1</v>
      </c>
      <c r="F75" s="15">
        <v>0</v>
      </c>
      <c r="G75" s="15" t="s">
        <v>15</v>
      </c>
    </row>
    <row r="76" spans="1:7" ht="12.75">
      <c r="A76" s="18" t="s">
        <v>137</v>
      </c>
      <c r="B76" s="114">
        <f>B35</f>
        <v>7.45</v>
      </c>
      <c r="C76" s="18" t="s">
        <v>11</v>
      </c>
      <c r="D76" s="18"/>
      <c r="E76" s="18"/>
      <c r="F76" s="18"/>
      <c r="G76" s="18"/>
    </row>
    <row r="77" spans="1:7" ht="12.75">
      <c r="A77" s="18" t="s">
        <v>138</v>
      </c>
      <c r="B77" s="109">
        <v>5</v>
      </c>
      <c r="C77" s="195" t="s">
        <v>139</v>
      </c>
      <c r="D77" s="195" t="s">
        <v>140</v>
      </c>
      <c r="E77" s="262" t="s">
        <v>413</v>
      </c>
      <c r="F77" s="194" t="s">
        <v>95</v>
      </c>
      <c r="G77" s="18"/>
    </row>
    <row r="78" spans="1:7" ht="12.75">
      <c r="A78" s="18" t="s">
        <v>266</v>
      </c>
      <c r="B78" s="109">
        <v>7.5</v>
      </c>
      <c r="C78" s="18" t="s">
        <v>141</v>
      </c>
      <c r="D78" s="18" t="s">
        <v>142</v>
      </c>
      <c r="E78" s="34" t="s">
        <v>143</v>
      </c>
      <c r="F78" s="34"/>
      <c r="G78" s="18"/>
    </row>
    <row r="79" spans="1:7" ht="20.25">
      <c r="A79" s="26" t="s">
        <v>267</v>
      </c>
      <c r="B79" s="115">
        <v>5</v>
      </c>
      <c r="C79" s="223" t="s">
        <v>356</v>
      </c>
      <c r="D79" s="223" t="s">
        <v>357</v>
      </c>
      <c r="E79" s="234" t="s">
        <v>358</v>
      </c>
      <c r="F79" s="231" t="s">
        <v>143</v>
      </c>
      <c r="G79" s="26"/>
    </row>
    <row r="80" spans="1:7" ht="12.75">
      <c r="A80" s="18" t="s">
        <v>268</v>
      </c>
      <c r="B80" s="109">
        <v>5</v>
      </c>
      <c r="C80" s="18" t="s">
        <v>263</v>
      </c>
      <c r="D80" s="18" t="s">
        <v>144</v>
      </c>
      <c r="E80" s="34" t="s">
        <v>318</v>
      </c>
      <c r="F80" s="34" t="s">
        <v>414</v>
      </c>
      <c r="G80" s="23"/>
    </row>
    <row r="81" spans="1:7" ht="12.75">
      <c r="A81" s="18" t="s">
        <v>269</v>
      </c>
      <c r="B81" s="114">
        <f>B60</f>
        <v>9.166666666666666</v>
      </c>
      <c r="C81" s="18"/>
      <c r="D81" s="18"/>
      <c r="E81" s="18"/>
      <c r="F81" s="18"/>
      <c r="G81" s="18"/>
    </row>
    <row r="82" ht="6.75" customHeight="1">
      <c r="G82" s="32"/>
    </row>
    <row r="83" spans="1:7" ht="12.75">
      <c r="A83" s="33" t="s">
        <v>145</v>
      </c>
      <c r="B83" s="111">
        <f>SUM(B76:B81)/6</f>
        <v>6.519444444444445</v>
      </c>
      <c r="C83" s="31"/>
      <c r="D83" s="31"/>
      <c r="E83" s="31"/>
      <c r="F83" s="31"/>
      <c r="G83" s="28"/>
    </row>
    <row r="84" spans="1:7" ht="16.5" customHeight="1">
      <c r="A84" s="5"/>
      <c r="B84" s="112"/>
      <c r="C84" s="5"/>
      <c r="D84" s="5"/>
      <c r="E84" s="5"/>
      <c r="F84" s="5"/>
      <c r="G84" s="5"/>
    </row>
    <row r="85" spans="1:7" ht="12.75">
      <c r="A85" s="14" t="s">
        <v>146</v>
      </c>
      <c r="B85" s="108" t="s">
        <v>8</v>
      </c>
      <c r="C85" s="15">
        <v>10</v>
      </c>
      <c r="D85" s="15">
        <v>5</v>
      </c>
      <c r="E85" s="15">
        <v>1</v>
      </c>
      <c r="F85" s="15">
        <v>0</v>
      </c>
      <c r="G85" s="15" t="s">
        <v>15</v>
      </c>
    </row>
    <row r="86" spans="1:7" ht="12.75">
      <c r="A86" s="124" t="s">
        <v>246</v>
      </c>
      <c r="B86" s="122"/>
      <c r="C86" s="26"/>
      <c r="D86" s="26"/>
      <c r="E86" s="26"/>
      <c r="F86" s="26"/>
      <c r="G86" s="23"/>
    </row>
    <row r="87" spans="1:7" ht="12.75">
      <c r="A87" s="125" t="s">
        <v>247</v>
      </c>
      <c r="B87" s="121"/>
      <c r="C87" s="127"/>
      <c r="D87" s="127"/>
      <c r="E87" s="127"/>
      <c r="F87" s="127"/>
      <c r="G87" s="120"/>
    </row>
    <row r="88" spans="1:7" ht="12.75">
      <c r="A88" s="125" t="s">
        <v>244</v>
      </c>
      <c r="B88" s="121"/>
      <c r="C88" s="127"/>
      <c r="D88" s="127"/>
      <c r="E88" s="127"/>
      <c r="F88" s="127"/>
      <c r="G88" s="120"/>
    </row>
    <row r="89" spans="1:7" ht="12.75">
      <c r="A89" s="126" t="s">
        <v>245</v>
      </c>
      <c r="B89" s="123"/>
      <c r="C89" s="30"/>
      <c r="D89" s="30"/>
      <c r="E89" s="30"/>
      <c r="F89" s="30"/>
      <c r="G89" s="28"/>
    </row>
    <row r="90" spans="1:7" ht="6.75" customHeight="1">
      <c r="A90" s="27"/>
      <c r="B90" s="128"/>
      <c r="C90" s="26"/>
      <c r="D90" s="26"/>
      <c r="E90" s="26"/>
      <c r="F90" s="26"/>
      <c r="G90" s="23"/>
    </row>
    <row r="91" spans="1:7" ht="12.75">
      <c r="A91" s="130" t="s">
        <v>193</v>
      </c>
      <c r="B91" s="129">
        <f>'Flood Storage'!J15</f>
        <v>5.508000000000001</v>
      </c>
      <c r="C91" s="30"/>
      <c r="D91" s="30"/>
      <c r="E91" s="30"/>
      <c r="F91" s="30"/>
      <c r="G91" s="28"/>
    </row>
    <row r="92" spans="2:7" ht="16.5" customHeight="1">
      <c r="B92" s="118"/>
      <c r="C92" s="5"/>
      <c r="D92" s="5"/>
      <c r="E92" s="5"/>
      <c r="F92" s="5"/>
      <c r="G92" s="5"/>
    </row>
    <row r="93" spans="1:7" ht="16.5" customHeight="1">
      <c r="A93" s="14" t="s">
        <v>46</v>
      </c>
      <c r="B93" s="108" t="s">
        <v>8</v>
      </c>
      <c r="C93" s="15">
        <v>10</v>
      </c>
      <c r="D93" s="15">
        <v>5</v>
      </c>
      <c r="E93" s="15">
        <v>1</v>
      </c>
      <c r="F93" s="15">
        <v>0</v>
      </c>
      <c r="G93" s="15" t="s">
        <v>15</v>
      </c>
    </row>
    <row r="94" spans="1:7" ht="12.75">
      <c r="A94" s="34" t="s">
        <v>187</v>
      </c>
      <c r="B94" s="189">
        <v>1</v>
      </c>
      <c r="C94" s="198" t="s">
        <v>188</v>
      </c>
      <c r="D94" s="198" t="s">
        <v>415</v>
      </c>
      <c r="E94" s="264" t="s">
        <v>416</v>
      </c>
      <c r="F94" s="18"/>
      <c r="G94" s="18"/>
    </row>
    <row r="95" spans="1:7" ht="19.5">
      <c r="A95" s="231" t="s">
        <v>189</v>
      </c>
      <c r="B95" s="237">
        <v>1</v>
      </c>
      <c r="C95" s="253" t="s">
        <v>382</v>
      </c>
      <c r="D95" s="254" t="s">
        <v>418</v>
      </c>
      <c r="E95" s="254" t="s">
        <v>417</v>
      </c>
      <c r="F95" s="18"/>
      <c r="G95" s="26"/>
    </row>
    <row r="96" spans="1:7" ht="19.5">
      <c r="A96" s="231" t="s">
        <v>404</v>
      </c>
      <c r="B96" s="237">
        <v>1</v>
      </c>
      <c r="C96" s="253" t="s">
        <v>403</v>
      </c>
      <c r="D96" s="254" t="s">
        <v>405</v>
      </c>
      <c r="E96" s="255" t="s">
        <v>406</v>
      </c>
      <c r="F96" s="256"/>
      <c r="G96" s="34"/>
    </row>
    <row r="97" spans="1:8" ht="22.5">
      <c r="A97" s="202" t="s">
        <v>437</v>
      </c>
      <c r="B97" s="189">
        <v>1</v>
      </c>
      <c r="C97" s="34" t="s">
        <v>190</v>
      </c>
      <c r="D97" s="34" t="s">
        <v>191</v>
      </c>
      <c r="E97" s="34" t="s">
        <v>326</v>
      </c>
      <c r="F97" s="30"/>
      <c r="G97" s="30"/>
      <c r="H97" s="133"/>
    </row>
    <row r="98" spans="1:8" ht="22.5">
      <c r="A98" s="268" t="s">
        <v>433</v>
      </c>
      <c r="B98" s="265">
        <v>1</v>
      </c>
      <c r="C98" s="34" t="s">
        <v>419</v>
      </c>
      <c r="D98" s="34" t="s">
        <v>420</v>
      </c>
      <c r="E98" s="34" t="s">
        <v>421</v>
      </c>
      <c r="F98" s="18"/>
      <c r="G98" s="18"/>
      <c r="H98" s="196"/>
    </row>
    <row r="99" spans="6:8" ht="6.75" customHeight="1">
      <c r="F99" s="24"/>
      <c r="G99" s="23"/>
      <c r="H99" s="192"/>
    </row>
    <row r="100" spans="1:7" ht="12.75">
      <c r="A100" s="33" t="s">
        <v>192</v>
      </c>
      <c r="B100" s="111">
        <f>SUM(B94:B98)/5</f>
        <v>1</v>
      </c>
      <c r="C100" s="31"/>
      <c r="D100" s="31"/>
      <c r="E100" s="31"/>
      <c r="F100" s="31"/>
      <c r="G100" s="28"/>
    </row>
    <row r="101" spans="1:7" ht="16.5" customHeight="1">
      <c r="A101" s="5"/>
      <c r="B101" s="112"/>
      <c r="C101" s="5"/>
      <c r="D101" s="5"/>
      <c r="E101" s="5"/>
      <c r="F101" s="5"/>
      <c r="G101" s="5"/>
    </row>
    <row r="102" spans="1:9" ht="12.75">
      <c r="A102" s="14" t="s">
        <v>47</v>
      </c>
      <c r="B102" s="108" t="s">
        <v>8</v>
      </c>
      <c r="C102" s="15">
        <v>10</v>
      </c>
      <c r="D102" s="15">
        <v>5</v>
      </c>
      <c r="E102" s="15">
        <v>1</v>
      </c>
      <c r="F102" s="15">
        <v>0</v>
      </c>
      <c r="G102" s="15" t="s">
        <v>15</v>
      </c>
      <c r="I102" s="227"/>
    </row>
    <row r="103" spans="1:46" ht="12.75">
      <c r="A103" s="18" t="s">
        <v>194</v>
      </c>
      <c r="B103" s="114">
        <f>B91</f>
        <v>5.508000000000001</v>
      </c>
      <c r="C103" s="18"/>
      <c r="D103" s="18"/>
      <c r="E103" s="18"/>
      <c r="F103" s="18"/>
      <c r="G103" s="18"/>
      <c r="H103" s="44"/>
      <c r="I103" s="272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</row>
    <row r="104" spans="1:46" ht="18.75">
      <c r="A104" s="231" t="s">
        <v>195</v>
      </c>
      <c r="B104" s="237">
        <v>1</v>
      </c>
      <c r="C104" s="234" t="s">
        <v>422</v>
      </c>
      <c r="D104" s="260" t="s">
        <v>383</v>
      </c>
      <c r="E104" s="234" t="s">
        <v>384</v>
      </c>
      <c r="F104" s="105"/>
      <c r="G104" s="105"/>
      <c r="H104" s="227"/>
      <c r="I104" s="272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</row>
    <row r="105" spans="1:46" ht="27">
      <c r="A105" s="239" t="s">
        <v>438</v>
      </c>
      <c r="B105" s="197">
        <v>5</v>
      </c>
      <c r="C105" s="234" t="s">
        <v>430</v>
      </c>
      <c r="D105" s="234" t="s">
        <v>432</v>
      </c>
      <c r="E105" s="234" t="s">
        <v>431</v>
      </c>
      <c r="F105" s="105"/>
      <c r="G105" s="241"/>
      <c r="H105" s="44"/>
      <c r="I105" s="272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</row>
    <row r="106" spans="1:46" ht="12.75">
      <c r="A106" s="34" t="s">
        <v>248</v>
      </c>
      <c r="B106" s="189">
        <v>5</v>
      </c>
      <c r="C106" s="194" t="s">
        <v>309</v>
      </c>
      <c r="D106" s="194" t="s">
        <v>310</v>
      </c>
      <c r="E106" s="194" t="s">
        <v>311</v>
      </c>
      <c r="F106" s="34"/>
      <c r="G106" s="34"/>
      <c r="H106" s="44"/>
      <c r="I106" s="272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</row>
    <row r="107" spans="1:46" ht="12.75">
      <c r="A107" s="34" t="s">
        <v>249</v>
      </c>
      <c r="B107" s="189">
        <v>10</v>
      </c>
      <c r="C107" s="257" t="s">
        <v>407</v>
      </c>
      <c r="D107" s="258" t="s">
        <v>408</v>
      </c>
      <c r="E107" s="258" t="s">
        <v>250</v>
      </c>
      <c r="F107" s="34"/>
      <c r="G107" s="34"/>
      <c r="H107" s="44"/>
      <c r="I107" s="272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</row>
    <row r="108" spans="1:46" ht="20.25">
      <c r="A108" s="225" t="s">
        <v>319</v>
      </c>
      <c r="B108" s="115">
        <v>5</v>
      </c>
      <c r="C108" s="226" t="s">
        <v>359</v>
      </c>
      <c r="D108" s="228" t="s">
        <v>360</v>
      </c>
      <c r="E108" s="234" t="s">
        <v>423</v>
      </c>
      <c r="F108" s="26"/>
      <c r="G108" s="26"/>
      <c r="H108" s="44"/>
      <c r="I108" s="272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</row>
    <row r="109" spans="1:9" ht="12.75">
      <c r="A109" s="18" t="s">
        <v>337</v>
      </c>
      <c r="B109" s="109">
        <v>10</v>
      </c>
      <c r="C109" s="194" t="s">
        <v>327</v>
      </c>
      <c r="D109" s="194" t="s">
        <v>328</v>
      </c>
      <c r="E109" s="194" t="s">
        <v>329</v>
      </c>
      <c r="F109" s="198"/>
      <c r="G109" s="34"/>
      <c r="H109" s="44"/>
      <c r="I109" s="272"/>
    </row>
    <row r="110" spans="7:9" ht="12.75">
      <c r="G110" s="32"/>
      <c r="H110" s="44"/>
      <c r="I110" s="272"/>
    </row>
    <row r="111" spans="1:9" ht="12.75">
      <c r="A111" s="33" t="s">
        <v>198</v>
      </c>
      <c r="B111" s="111">
        <f>SUM(B103:B109)/7</f>
        <v>5.929714285714286</v>
      </c>
      <c r="C111" s="31"/>
      <c r="D111" s="31"/>
      <c r="E111" s="31"/>
      <c r="F111" s="31"/>
      <c r="G111" s="28"/>
      <c r="H111" s="44"/>
      <c r="I111" s="272"/>
    </row>
    <row r="112" spans="1:9" ht="12.75">
      <c r="A112" s="5"/>
      <c r="B112" s="112"/>
      <c r="C112" s="5"/>
      <c r="D112" s="5"/>
      <c r="E112" s="5"/>
      <c r="F112" s="5"/>
      <c r="G112" s="5"/>
      <c r="H112" s="44"/>
      <c r="I112" s="272"/>
    </row>
    <row r="113" spans="1:9" ht="12.75">
      <c r="A113" s="14" t="s">
        <v>200</v>
      </c>
      <c r="B113" s="108" t="s">
        <v>8</v>
      </c>
      <c r="C113" s="15">
        <v>10</v>
      </c>
      <c r="D113" s="15">
        <v>5</v>
      </c>
      <c r="E113" s="15">
        <v>1</v>
      </c>
      <c r="F113" s="15">
        <v>0</v>
      </c>
      <c r="G113" s="15" t="s">
        <v>15</v>
      </c>
      <c r="I113" s="272"/>
    </row>
    <row r="114" spans="1:7" ht="16.5" customHeight="1">
      <c r="A114" s="267" t="s">
        <v>194</v>
      </c>
      <c r="B114" s="114">
        <f>B91</f>
        <v>5.508000000000001</v>
      </c>
      <c r="C114" s="18"/>
      <c r="D114" s="18"/>
      <c r="E114" s="18"/>
      <c r="F114" s="18"/>
      <c r="G114" s="18"/>
    </row>
    <row r="115" spans="1:7" ht="12.75">
      <c r="A115" s="267" t="s">
        <v>196</v>
      </c>
      <c r="B115" s="114">
        <f>B111</f>
        <v>5.929714285714286</v>
      </c>
      <c r="C115" s="18"/>
      <c r="D115" s="18"/>
      <c r="E115" s="18"/>
      <c r="F115" s="18"/>
      <c r="G115" s="18"/>
    </row>
    <row r="116" spans="1:7" ht="12.75">
      <c r="A116" s="267" t="s">
        <v>320</v>
      </c>
      <c r="B116" s="114">
        <f>B108</f>
        <v>5</v>
      </c>
      <c r="C116" s="18"/>
      <c r="D116" s="18"/>
      <c r="E116" s="18"/>
      <c r="F116" s="18"/>
      <c r="G116" s="18"/>
    </row>
    <row r="117" spans="1:7" ht="22.5">
      <c r="A117" s="225" t="s">
        <v>338</v>
      </c>
      <c r="B117" s="115">
        <v>7.5</v>
      </c>
      <c r="C117" s="224" t="s">
        <v>361</v>
      </c>
      <c r="D117" s="230" t="s">
        <v>362</v>
      </c>
      <c r="E117" s="229" t="s">
        <v>363</v>
      </c>
      <c r="F117" s="23"/>
      <c r="G117" s="23"/>
    </row>
    <row r="118" spans="1:7" ht="22.5">
      <c r="A118" s="231" t="s">
        <v>197</v>
      </c>
      <c r="B118" s="237">
        <v>5</v>
      </c>
      <c r="C118" s="238" t="s">
        <v>364</v>
      </c>
      <c r="D118" s="238" t="s">
        <v>365</v>
      </c>
      <c r="E118" s="238" t="s">
        <v>366</v>
      </c>
      <c r="F118" s="105"/>
      <c r="G118" s="259"/>
    </row>
    <row r="119" spans="1:7" ht="12.75">
      <c r="A119" s="21"/>
      <c r="B119" s="110"/>
      <c r="C119" s="24"/>
      <c r="D119" s="24"/>
      <c r="E119" s="24"/>
      <c r="F119" s="24"/>
      <c r="G119" s="23"/>
    </row>
    <row r="120" spans="1:7" ht="12.75">
      <c r="A120" s="33" t="s">
        <v>199</v>
      </c>
      <c r="B120" s="111">
        <f>SUM(B114:B118)/5</f>
        <v>5.787542857142857</v>
      </c>
      <c r="C120" s="31"/>
      <c r="D120" s="31"/>
      <c r="E120" s="31"/>
      <c r="F120" s="31"/>
      <c r="G120" s="28"/>
    </row>
    <row r="121" spans="1:7" ht="12.75">
      <c r="A121" s="5"/>
      <c r="B121" s="112"/>
      <c r="C121" s="5"/>
      <c r="D121" s="5"/>
      <c r="E121" s="5"/>
      <c r="F121" s="5"/>
      <c r="G121" s="5"/>
    </row>
    <row r="122" spans="1:7" ht="12.75">
      <c r="A122" s="14" t="s">
        <v>49</v>
      </c>
      <c r="B122" s="108"/>
      <c r="C122" s="15">
        <v>10</v>
      </c>
      <c r="D122" s="15">
        <v>5</v>
      </c>
      <c r="E122" s="15">
        <v>1</v>
      </c>
      <c r="F122" s="15">
        <v>0</v>
      </c>
      <c r="G122" s="15" t="s">
        <v>15</v>
      </c>
    </row>
    <row r="123" spans="1:7" ht="12.75" customHeight="1">
      <c r="A123" s="18" t="s">
        <v>201</v>
      </c>
      <c r="B123" s="109">
        <v>5</v>
      </c>
      <c r="C123" s="37" t="s">
        <v>204</v>
      </c>
      <c r="D123" s="18" t="s">
        <v>202</v>
      </c>
      <c r="E123" s="18" t="s">
        <v>203</v>
      </c>
      <c r="F123" s="18"/>
      <c r="G123" s="18"/>
    </row>
    <row r="124" spans="1:7" ht="12.75">
      <c r="A124" s="18" t="s">
        <v>205</v>
      </c>
      <c r="B124" s="109">
        <v>10</v>
      </c>
      <c r="C124" s="18" t="s">
        <v>206</v>
      </c>
      <c r="D124" s="18" t="s">
        <v>207</v>
      </c>
      <c r="E124" s="18" t="s">
        <v>208</v>
      </c>
      <c r="F124" s="18"/>
      <c r="G124" s="18"/>
    </row>
    <row r="125" spans="1:7" ht="16.5" customHeight="1">
      <c r="A125" s="34" t="s">
        <v>209</v>
      </c>
      <c r="B125" s="109">
        <v>10</v>
      </c>
      <c r="C125" s="16" t="s">
        <v>330</v>
      </c>
      <c r="D125" s="16" t="s">
        <v>331</v>
      </c>
      <c r="E125" s="16" t="s">
        <v>332</v>
      </c>
      <c r="F125" s="18"/>
      <c r="G125" s="18"/>
    </row>
    <row r="126" spans="1:7" ht="22.5">
      <c r="A126" s="235" t="s">
        <v>312</v>
      </c>
      <c r="B126" s="237">
        <v>5</v>
      </c>
      <c r="C126" s="235" t="s">
        <v>367</v>
      </c>
      <c r="D126" s="235" t="s">
        <v>368</v>
      </c>
      <c r="E126" s="202" t="s">
        <v>409</v>
      </c>
      <c r="F126" s="199"/>
      <c r="G126" s="199"/>
    </row>
    <row r="127" spans="1:7" ht="12.75">
      <c r="A127" s="44"/>
      <c r="B127" s="99"/>
      <c r="F127" s="24"/>
      <c r="G127" s="23"/>
    </row>
    <row r="128" spans="1:7" ht="12.75">
      <c r="A128" s="33" t="s">
        <v>210</v>
      </c>
      <c r="B128" s="111">
        <f>SUM(B123:B126)/4</f>
        <v>7.5</v>
      </c>
      <c r="C128" s="31"/>
      <c r="D128" s="31"/>
      <c r="E128" s="31"/>
      <c r="F128" s="31"/>
      <c r="G128" s="28"/>
    </row>
    <row r="129" spans="1:7" ht="12.75">
      <c r="A129" s="5"/>
      <c r="B129" s="112"/>
      <c r="C129" s="5"/>
      <c r="D129" s="5"/>
      <c r="E129" s="5"/>
      <c r="F129" s="5"/>
      <c r="G129" s="5"/>
    </row>
    <row r="130" spans="1:7" ht="12.75" customHeight="1">
      <c r="A130" s="14" t="s">
        <v>50</v>
      </c>
      <c r="B130" s="108"/>
      <c r="C130" s="15">
        <v>10</v>
      </c>
      <c r="D130" s="15">
        <v>5</v>
      </c>
      <c r="E130" s="15">
        <v>1</v>
      </c>
      <c r="F130" s="15">
        <v>0</v>
      </c>
      <c r="G130" s="15" t="s">
        <v>15</v>
      </c>
    </row>
    <row r="131" spans="1:7" ht="22.5">
      <c r="A131" s="238" t="s">
        <v>424</v>
      </c>
      <c r="B131" s="116">
        <v>10</v>
      </c>
      <c r="C131" s="101" t="s">
        <v>11</v>
      </c>
      <c r="D131" s="30"/>
      <c r="E131" s="30"/>
      <c r="F131" s="101"/>
      <c r="G131" s="30"/>
    </row>
    <row r="132" spans="1:7" ht="12.75">
      <c r="A132" s="34" t="s">
        <v>425</v>
      </c>
      <c r="B132" s="109">
        <v>10</v>
      </c>
      <c r="C132" s="19" t="s">
        <v>211</v>
      </c>
      <c r="D132" s="18"/>
      <c r="E132" s="18"/>
      <c r="F132" s="19" t="s">
        <v>212</v>
      </c>
      <c r="G132" s="18"/>
    </row>
    <row r="133" spans="1:7" ht="22.5">
      <c r="A133" s="202" t="s">
        <v>428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7" ht="22.5">
      <c r="A134" s="238" t="s">
        <v>439</v>
      </c>
      <c r="B134" s="115">
        <v>10</v>
      </c>
      <c r="C134" s="100" t="s">
        <v>211</v>
      </c>
      <c r="D134" s="26"/>
      <c r="E134" s="26"/>
      <c r="F134" s="100" t="s">
        <v>212</v>
      </c>
      <c r="G134" s="26"/>
    </row>
    <row r="135" spans="1:7" ht="12.75">
      <c r="A135" s="34" t="s">
        <v>429</v>
      </c>
      <c r="B135" s="109"/>
      <c r="C135" s="19" t="s">
        <v>211</v>
      </c>
      <c r="D135" s="18"/>
      <c r="E135" s="18"/>
      <c r="F135" s="19" t="s">
        <v>212</v>
      </c>
      <c r="G135" s="18"/>
    </row>
    <row r="136" spans="1:7" ht="12.75">
      <c r="A136" s="34" t="s">
        <v>426</v>
      </c>
      <c r="B136" s="119"/>
      <c r="C136" s="19" t="s">
        <v>211</v>
      </c>
      <c r="D136" s="11"/>
      <c r="E136" s="11"/>
      <c r="F136" s="17" t="s">
        <v>212</v>
      </c>
      <c r="G136" s="11"/>
    </row>
    <row r="137" spans="1:7" ht="12.75">
      <c r="A137" s="34" t="s">
        <v>427</v>
      </c>
      <c r="B137" s="119"/>
      <c r="C137" s="19" t="s">
        <v>211</v>
      </c>
      <c r="D137" s="11"/>
      <c r="E137" s="11"/>
      <c r="F137" s="19" t="s">
        <v>212</v>
      </c>
      <c r="G137" s="11"/>
    </row>
    <row r="138" spans="1:7" ht="12.75">
      <c r="A138" s="98"/>
      <c r="B138" s="117"/>
      <c r="C138" s="99"/>
      <c r="D138" s="99"/>
      <c r="E138" s="99"/>
      <c r="F138" s="99"/>
      <c r="G138" s="32"/>
    </row>
    <row r="139" spans="1:7" ht="12.75">
      <c r="A139" s="33" t="s">
        <v>213</v>
      </c>
      <c r="B139" s="111">
        <f>SUM(B131:B137)</f>
        <v>30</v>
      </c>
      <c r="C139" s="25"/>
      <c r="D139" s="25"/>
      <c r="E139" s="25"/>
      <c r="F139" s="25"/>
      <c r="G139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V3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33" sqref="D33"/>
    </sheetView>
  </sheetViews>
  <sheetFormatPr defaultColWidth="9.140625" defaultRowHeight="12.75"/>
  <cols>
    <col min="1" max="1" width="32.28125" style="0" customWidth="1"/>
    <col min="2" max="3" width="11.57421875" style="0" customWidth="1"/>
    <col min="4" max="4" width="10.8515625" style="0" customWidth="1"/>
    <col min="5" max="5" width="10.140625" style="0" customWidth="1"/>
    <col min="6" max="6" width="10.7109375" style="0" customWidth="1"/>
    <col min="7" max="7" width="11.140625" style="0" customWidth="1"/>
    <col min="8" max="8" width="11.57421875" style="0" customWidth="1"/>
    <col min="9" max="9" width="11.00390625" style="0" customWidth="1"/>
    <col min="10" max="10" width="10.7109375" style="0" customWidth="1"/>
    <col min="11" max="11" width="10.8515625" style="0" customWidth="1"/>
    <col min="12" max="23" width="11.140625" style="0" customWidth="1"/>
  </cols>
  <sheetData>
    <row r="1" spans="1:6" ht="19.5" customHeight="1">
      <c r="A1" s="6" t="s">
        <v>34</v>
      </c>
      <c r="F1" s="7" t="s">
        <v>259</v>
      </c>
    </row>
    <row r="2" spans="1:6" ht="19.5" customHeight="1">
      <c r="A2" s="6"/>
      <c r="F2" s="7"/>
    </row>
    <row r="3" spans="2:20" ht="15" customHeight="1">
      <c r="B3" t="s">
        <v>183</v>
      </c>
      <c r="R3" s="91" t="s">
        <v>11</v>
      </c>
      <c r="T3" s="91" t="s">
        <v>11</v>
      </c>
    </row>
    <row r="4" spans="2:3" ht="15" customHeight="1">
      <c r="B4" s="87" t="s">
        <v>184</v>
      </c>
      <c r="C4" s="87"/>
    </row>
    <row r="5" ht="15" customHeight="1"/>
    <row r="6" spans="1:22" ht="15" customHeight="1">
      <c r="A6" s="13" t="s">
        <v>4</v>
      </c>
      <c r="B6" s="213" t="s">
        <v>321</v>
      </c>
      <c r="C6" s="218" t="s">
        <v>25</v>
      </c>
      <c r="D6" s="218" t="s">
        <v>26</v>
      </c>
      <c r="E6" s="218" t="s">
        <v>27</v>
      </c>
      <c r="F6" s="218" t="s">
        <v>28</v>
      </c>
      <c r="G6" s="218" t="s">
        <v>29</v>
      </c>
      <c r="H6" s="218" t="s">
        <v>30</v>
      </c>
      <c r="I6" s="218" t="s">
        <v>31</v>
      </c>
      <c r="J6" s="218" t="s">
        <v>32</v>
      </c>
      <c r="K6" s="218" t="s">
        <v>33</v>
      </c>
      <c r="L6" s="218" t="s">
        <v>214</v>
      </c>
      <c r="M6" s="218" t="s">
        <v>253</v>
      </c>
      <c r="N6" s="218" t="s">
        <v>342</v>
      </c>
      <c r="O6" s="218" t="s">
        <v>343</v>
      </c>
      <c r="P6" s="218" t="s">
        <v>344</v>
      </c>
      <c r="Q6" s="218" t="s">
        <v>345</v>
      </c>
      <c r="R6" s="218" t="s">
        <v>346</v>
      </c>
      <c r="S6" s="218" t="s">
        <v>347</v>
      </c>
      <c r="T6" s="218" t="s">
        <v>348</v>
      </c>
      <c r="U6" s="218" t="s">
        <v>349</v>
      </c>
      <c r="V6" s="218" t="s">
        <v>350</v>
      </c>
    </row>
    <row r="7" spans="1:22" ht="15" customHeight="1">
      <c r="A7" s="13" t="s">
        <v>38</v>
      </c>
      <c r="B7" s="214">
        <v>40361</v>
      </c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5" customHeight="1">
      <c r="A8" s="13" t="s">
        <v>39</v>
      </c>
      <c r="B8" s="215" t="s">
        <v>341</v>
      </c>
      <c r="C8" s="12"/>
      <c r="D8" s="12"/>
      <c r="E8" s="12"/>
      <c r="F8" s="12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5" customHeight="1">
      <c r="A9" s="13" t="s">
        <v>37</v>
      </c>
      <c r="B9" s="216">
        <v>61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5" customHeight="1">
      <c r="A10" s="13" t="s">
        <v>351</v>
      </c>
      <c r="B10" s="216">
        <v>873</v>
      </c>
      <c r="C10" s="11"/>
      <c r="D10" s="11"/>
      <c r="E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5" customHeight="1">
      <c r="A11" s="11"/>
      <c r="B11" s="21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5" customHeight="1">
      <c r="A12" s="221" t="s">
        <v>40</v>
      </c>
      <c r="B12" s="219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</row>
    <row r="13" spans="1:22" ht="15" customHeight="1">
      <c r="A13" s="9" t="s">
        <v>41</v>
      </c>
      <c r="B13" s="217">
        <f>'Sample Wetland'!B21</f>
        <v>8.5</v>
      </c>
      <c r="C13" s="107">
        <f>'Wetland 1'!B19</f>
        <v>0</v>
      </c>
      <c r="D13" s="107">
        <f>'Wetland 2'!B19</f>
        <v>0</v>
      </c>
      <c r="E13" s="107">
        <f>'Wetland 3'!B19</f>
        <v>0</v>
      </c>
      <c r="F13" s="107">
        <f>'Wetland 4'!B19</f>
        <v>0</v>
      </c>
      <c r="G13" s="107">
        <f>'Wetland 5'!B19</f>
        <v>0</v>
      </c>
      <c r="H13" s="107">
        <f>'Wetland 6'!B19</f>
        <v>0</v>
      </c>
      <c r="I13" s="107">
        <f>'Wetland 7'!B19</f>
        <v>0</v>
      </c>
      <c r="J13" s="107">
        <f>'Wetland 8'!B19</f>
        <v>0</v>
      </c>
      <c r="K13" s="107">
        <f>'Wetland 9'!B19</f>
        <v>0</v>
      </c>
      <c r="L13" s="107">
        <f>'Wetland 10'!B19</f>
        <v>0</v>
      </c>
      <c r="M13" s="107">
        <f>'Wetland 11'!B19</f>
        <v>0</v>
      </c>
      <c r="N13" s="107">
        <f>'Wetland 12'!B19</f>
        <v>0</v>
      </c>
      <c r="O13" s="107">
        <f>'Wetland 13'!B19</f>
        <v>0</v>
      </c>
      <c r="P13" s="222">
        <f>'Wetland 14'!B19</f>
        <v>0</v>
      </c>
      <c r="Q13" s="222">
        <f>'Wetland 15'!B33</f>
        <v>0</v>
      </c>
      <c r="R13" s="222">
        <f>'Wetland 16'!B19</f>
        <v>0</v>
      </c>
      <c r="S13" s="107">
        <f>'Wetland 17'!B19</f>
        <v>0</v>
      </c>
      <c r="T13" s="107">
        <f>'Wetland 18'!B19</f>
        <v>0</v>
      </c>
      <c r="U13" s="107">
        <f>'Wetland 19'!B19</f>
        <v>0</v>
      </c>
      <c r="V13" s="222">
        <f>'Wetland 20'!B19</f>
        <v>0</v>
      </c>
    </row>
    <row r="14" spans="1:22" ht="15" customHeight="1">
      <c r="A14" s="9" t="s">
        <v>42</v>
      </c>
      <c r="B14" s="217">
        <f>'Sample Wetland'!B35</f>
        <v>7.45</v>
      </c>
      <c r="C14" s="107">
        <f>'Wetland 1'!B33</f>
        <v>0</v>
      </c>
      <c r="D14" s="107">
        <f>'Wetland 2'!B33</f>
        <v>0</v>
      </c>
      <c r="E14" s="107">
        <f>'Wetland 3'!B33</f>
        <v>0</v>
      </c>
      <c r="F14" s="107">
        <f>'Wetland 4'!B33</f>
        <v>0</v>
      </c>
      <c r="G14" s="107">
        <f>'Wetland 5'!B33</f>
        <v>0</v>
      </c>
      <c r="H14" s="107">
        <f>'Wetland 6'!B33</f>
        <v>0</v>
      </c>
      <c r="I14" s="107">
        <f>'Wetland 7'!B33</f>
        <v>0</v>
      </c>
      <c r="J14" s="107">
        <f>'Wetland 8'!B33</f>
        <v>0</v>
      </c>
      <c r="K14" s="107">
        <f>'Wetland 9'!B33</f>
        <v>0</v>
      </c>
      <c r="L14" s="107">
        <f>'Wetland 10'!B33</f>
        <v>0</v>
      </c>
      <c r="M14" s="107">
        <f>'Wetland 11'!B33</f>
        <v>0</v>
      </c>
      <c r="N14" s="107">
        <f>'Wetland 12'!B33</f>
        <v>0</v>
      </c>
      <c r="O14" s="107">
        <f>'Wetland 13'!B33</f>
        <v>0</v>
      </c>
      <c r="P14" s="222">
        <f>'Wetland 14'!B33</f>
        <v>0</v>
      </c>
      <c r="Q14" s="222">
        <f>'Wetland 15'!B33</f>
        <v>0</v>
      </c>
      <c r="R14" s="222">
        <f>'Wetland 16'!B33</f>
        <v>0</v>
      </c>
      <c r="S14" s="107">
        <f>'Wetland 17'!B33</f>
        <v>0</v>
      </c>
      <c r="T14" s="107">
        <f>'Wetland 18'!B33</f>
        <v>0</v>
      </c>
      <c r="U14" s="107">
        <f>'Wetland 19'!B33</f>
        <v>0</v>
      </c>
      <c r="V14" s="107">
        <f>'Wetland 20'!B33</f>
        <v>0</v>
      </c>
    </row>
    <row r="15" spans="1:22" ht="15" customHeight="1">
      <c r="A15" s="9" t="s">
        <v>43</v>
      </c>
      <c r="B15" s="217">
        <f>'Sample Wetland'!B50</f>
        <v>6.090909090909091</v>
      </c>
      <c r="C15" s="107">
        <f>'Wetland 1'!B48</f>
        <v>0</v>
      </c>
      <c r="D15" s="107">
        <f>'Wetland 2'!B48</f>
        <v>0</v>
      </c>
      <c r="E15" s="107">
        <f>'Wetland 3'!B48</f>
        <v>0</v>
      </c>
      <c r="F15" s="107">
        <f>'Wetland 4'!B48</f>
        <v>0</v>
      </c>
      <c r="G15" s="107">
        <f>'Wetland 5'!B48</f>
        <v>0</v>
      </c>
      <c r="H15" s="107">
        <f>'Wetland 6'!B48</f>
        <v>0</v>
      </c>
      <c r="I15" s="107">
        <f>'Wetland 7'!B48</f>
        <v>0</v>
      </c>
      <c r="J15" s="107">
        <f>'Wetland 8'!B48</f>
        <v>0</v>
      </c>
      <c r="K15" s="107">
        <f>'Wetland 9'!B48</f>
        <v>0</v>
      </c>
      <c r="L15" s="107">
        <f>'Wetland 10'!B48</f>
        <v>0</v>
      </c>
      <c r="M15" s="107">
        <f>'Wetland 11'!B48</f>
        <v>0</v>
      </c>
      <c r="N15" s="107">
        <f>'Wetland 12'!B48</f>
        <v>0</v>
      </c>
      <c r="O15" s="107">
        <f>'Wetland 13'!B48</f>
        <v>0</v>
      </c>
      <c r="P15" s="222">
        <f>'Wetland 14'!B48</f>
        <v>0</v>
      </c>
      <c r="Q15" s="222">
        <f>'Wetland 15'!B48</f>
        <v>0</v>
      </c>
      <c r="R15" s="222">
        <f>'Wetland 16'!B48</f>
        <v>0</v>
      </c>
      <c r="S15" s="107">
        <f>'Wetland 17'!B48</f>
        <v>0</v>
      </c>
      <c r="T15" s="107">
        <f>'Wetland 18'!B48</f>
        <v>0</v>
      </c>
      <c r="U15" s="107">
        <f>'Wetland 19'!B48</f>
        <v>0</v>
      </c>
      <c r="V15" s="107">
        <f>'Wetland 20'!B48</f>
        <v>0</v>
      </c>
    </row>
    <row r="16" spans="1:22" ht="15" customHeight="1">
      <c r="A16" s="9" t="s">
        <v>240</v>
      </c>
      <c r="B16" s="217">
        <f>'Sample Wetland'!B60</f>
        <v>9.166666666666666</v>
      </c>
      <c r="C16" s="107">
        <f>'Wetland 1'!B59</f>
        <v>0</v>
      </c>
      <c r="D16" s="107">
        <f>'Wetland 2'!B59</f>
        <v>0</v>
      </c>
      <c r="E16" s="107">
        <f>'Wetland 3'!B59</f>
        <v>0</v>
      </c>
      <c r="F16" s="107">
        <f>'Wetland 4'!B59</f>
        <v>0</v>
      </c>
      <c r="G16" s="107">
        <f>'Wetland 5'!B59</f>
        <v>0</v>
      </c>
      <c r="H16" s="107">
        <f>'Wetland 6'!B59</f>
        <v>0</v>
      </c>
      <c r="I16" s="107">
        <f>'Wetland 7'!B59</f>
        <v>0</v>
      </c>
      <c r="J16" s="107">
        <f>'Wetland 8'!B59</f>
        <v>0</v>
      </c>
      <c r="K16" s="107">
        <f>'Wetland 9'!B59</f>
        <v>0</v>
      </c>
      <c r="L16" s="107">
        <f>'Wetland 10'!B59</f>
        <v>0</v>
      </c>
      <c r="M16" s="107">
        <f>'Wetland 11'!B59</f>
        <v>0</v>
      </c>
      <c r="N16" s="107">
        <f>'Wetland 12'!B59</f>
        <v>0</v>
      </c>
      <c r="O16" s="107">
        <f>'Wetland 13'!B59</f>
        <v>0</v>
      </c>
      <c r="P16" s="222">
        <f>'Wetland 14'!B59</f>
        <v>0</v>
      </c>
      <c r="Q16" s="222">
        <f>'Wetland 15'!B59</f>
        <v>0</v>
      </c>
      <c r="R16" s="222">
        <f>'Wetland 16'!B59</f>
        <v>0</v>
      </c>
      <c r="S16" s="107">
        <f>'Wetland 17'!B59</f>
        <v>0</v>
      </c>
      <c r="T16" s="107">
        <f>'Wetland 18'!B59</f>
        <v>0</v>
      </c>
      <c r="U16" s="107">
        <f>'Wetland 19'!B59</f>
        <v>0</v>
      </c>
      <c r="V16" s="107">
        <f>'Wetland 20'!B59</f>
        <v>0</v>
      </c>
    </row>
    <row r="17" spans="1:22" ht="15" customHeight="1">
      <c r="A17" s="9" t="s">
        <v>411</v>
      </c>
      <c r="B17" s="217">
        <f>'Sample Wetland'!B73</f>
        <v>6.356397306397306</v>
      </c>
      <c r="C17" s="107">
        <f>'Wetland 1'!B72</f>
        <v>0</v>
      </c>
      <c r="D17" s="107">
        <f>'Wetland 2'!B72</f>
        <v>0</v>
      </c>
      <c r="E17" s="107">
        <f>'Wetland 3'!B72</f>
        <v>0</v>
      </c>
      <c r="F17" s="107">
        <f>'Wetland 4'!B72</f>
        <v>0</v>
      </c>
      <c r="G17" s="107">
        <f>'Wetland 5'!B72</f>
        <v>0</v>
      </c>
      <c r="H17" s="107">
        <f>'Wetland 6'!B72</f>
        <v>0</v>
      </c>
      <c r="I17" s="107">
        <f>'Wetland 7'!B72</f>
        <v>0</v>
      </c>
      <c r="J17" s="107">
        <f>'Wetland 8'!B72</f>
        <v>0</v>
      </c>
      <c r="K17" s="107">
        <f>'Wetland 9'!B72</f>
        <v>0</v>
      </c>
      <c r="L17" s="107">
        <f>'Wetland 10'!B72</f>
        <v>0</v>
      </c>
      <c r="M17" s="107">
        <f>'Wetland 11'!B72</f>
        <v>0</v>
      </c>
      <c r="N17" s="107">
        <f>'Wetland 12'!B72</f>
        <v>0</v>
      </c>
      <c r="O17" s="107">
        <f>'Wetland 13'!B72</f>
        <v>0</v>
      </c>
      <c r="P17" s="222">
        <f>'Wetland 14'!B72</f>
        <v>0</v>
      </c>
      <c r="Q17" s="222">
        <f>'Wetland 15'!B72</f>
        <v>0</v>
      </c>
      <c r="R17" s="222">
        <f>'Wetland 16'!B72</f>
        <v>0</v>
      </c>
      <c r="S17" s="107">
        <f>'Wetland 17'!B72</f>
        <v>0</v>
      </c>
      <c r="T17" s="107">
        <f>'Wetland 18'!B72</f>
        <v>0</v>
      </c>
      <c r="U17" s="107">
        <f>'Wetland 19'!B72</f>
        <v>0</v>
      </c>
      <c r="V17" s="107">
        <f>'Wetland 20'!B72</f>
        <v>0</v>
      </c>
    </row>
    <row r="18" spans="1:22" ht="15" customHeight="1">
      <c r="A18" s="9" t="s">
        <v>44</v>
      </c>
      <c r="B18" s="217">
        <f>'Sample Wetland'!B83</f>
        <v>6.519444444444445</v>
      </c>
      <c r="C18" s="107">
        <f>'Wetland 1'!B82</f>
        <v>0</v>
      </c>
      <c r="D18" s="107">
        <f>'Wetland 2'!B82</f>
        <v>0</v>
      </c>
      <c r="E18" s="107">
        <f>'Wetland 3'!B82</f>
        <v>0</v>
      </c>
      <c r="F18" s="107">
        <f>'Wetland 4'!B82</f>
        <v>0</v>
      </c>
      <c r="G18" s="107">
        <f>'Wetland 5'!B82</f>
        <v>0</v>
      </c>
      <c r="H18" s="107">
        <f>'Wetland 6'!B82</f>
        <v>0</v>
      </c>
      <c r="I18" s="107">
        <f>'Wetland 7'!B82</f>
        <v>0</v>
      </c>
      <c r="J18" s="107">
        <f>'Wetland 8'!B82</f>
        <v>0</v>
      </c>
      <c r="K18" s="107">
        <f>'Wetland 9'!B82</f>
        <v>0</v>
      </c>
      <c r="L18" s="107">
        <f>'Wetland 10'!B82</f>
        <v>0</v>
      </c>
      <c r="M18" s="107">
        <f>'Wetland 11'!B82</f>
        <v>0</v>
      </c>
      <c r="N18" s="107">
        <f>'Wetland 12'!B82</f>
        <v>0</v>
      </c>
      <c r="O18" s="107">
        <f>'Wetland 13'!B82</f>
        <v>0</v>
      </c>
      <c r="P18" s="222">
        <f>'Wetland 14'!B82</f>
        <v>0</v>
      </c>
      <c r="Q18" s="222">
        <f>'Wetland 15'!B82</f>
        <v>0</v>
      </c>
      <c r="R18" s="222">
        <f>'Wetland 16'!B82</f>
        <v>0</v>
      </c>
      <c r="S18" s="107">
        <f>'Wetland 17'!B82</f>
        <v>0</v>
      </c>
      <c r="T18" s="107">
        <f>'Wetland 18'!B82</f>
        <v>0</v>
      </c>
      <c r="U18" s="107">
        <f>'Wetland 19'!B82</f>
        <v>0</v>
      </c>
      <c r="V18" s="107">
        <f>'Wetland 20'!B82</f>
        <v>0</v>
      </c>
    </row>
    <row r="19" spans="1:22" ht="15" customHeight="1">
      <c r="A19" s="9" t="s">
        <v>45</v>
      </c>
      <c r="B19" s="217">
        <f>'Sample Wetland'!B91</f>
        <v>5.508000000000001</v>
      </c>
      <c r="C19" s="107">
        <f>'Wetland 1'!B90</f>
        <v>0</v>
      </c>
      <c r="D19" s="107">
        <f>'Wetland 2'!B90</f>
        <v>0</v>
      </c>
      <c r="E19" s="107">
        <f>'Wetland 3'!B90</f>
        <v>0</v>
      </c>
      <c r="F19" s="107">
        <f>'Wetland 4'!B90</f>
        <v>0</v>
      </c>
      <c r="G19" s="107">
        <f>'Wetland 5'!B90</f>
        <v>0</v>
      </c>
      <c r="H19" s="107">
        <f>'Wetland 6'!B90</f>
        <v>0</v>
      </c>
      <c r="I19" s="107">
        <f>'Wetland 7'!B90</f>
        <v>0</v>
      </c>
      <c r="J19" s="107">
        <f>'Wetland 8'!B90</f>
        <v>0</v>
      </c>
      <c r="K19" s="107">
        <f>'Wetland 9'!B90</f>
        <v>0</v>
      </c>
      <c r="L19" s="107">
        <f>'Wetland 10'!B90</f>
        <v>0</v>
      </c>
      <c r="M19" s="107">
        <f>'Wetland 11'!B90</f>
        <v>0</v>
      </c>
      <c r="N19" s="107">
        <f>'Wetland 12'!B90</f>
        <v>0</v>
      </c>
      <c r="O19" s="140">
        <f>'Wetland 13'!B90</f>
        <v>0</v>
      </c>
      <c r="P19" s="222">
        <f>'Wetland 14'!B90</f>
        <v>0</v>
      </c>
      <c r="Q19" s="222">
        <f>'Wetland 15'!B90</f>
        <v>0</v>
      </c>
      <c r="R19" s="222">
        <f>'Wetland 16'!B90</f>
        <v>0</v>
      </c>
      <c r="S19" s="107">
        <f>'Wetland 17'!B90</f>
        <v>0</v>
      </c>
      <c r="T19" s="107">
        <f>'Wetland 18'!B90</f>
        <v>0</v>
      </c>
      <c r="U19" s="107">
        <f>'Wetland 19'!B90</f>
        <v>0</v>
      </c>
      <c r="V19" s="107">
        <f>'Wetland 20'!B90</f>
        <v>0</v>
      </c>
    </row>
    <row r="20" spans="1:22" ht="15" customHeight="1">
      <c r="A20" s="9" t="s">
        <v>46</v>
      </c>
      <c r="B20" s="217">
        <f>'Sample Wetland'!B100</f>
        <v>1</v>
      </c>
      <c r="C20" s="107">
        <f>'Wetland 1'!B99</f>
        <v>0</v>
      </c>
      <c r="D20" s="107">
        <f>'Wetland 2'!B99</f>
        <v>0</v>
      </c>
      <c r="E20" s="107">
        <f>'Wetland 3'!B99</f>
        <v>0</v>
      </c>
      <c r="F20" s="107">
        <f>'Wetland 4'!B99</f>
        <v>0</v>
      </c>
      <c r="G20" s="107">
        <f>'Wetland 5'!B99</f>
        <v>0</v>
      </c>
      <c r="H20" s="107">
        <f>'Wetland 6'!B99</f>
        <v>0</v>
      </c>
      <c r="I20" s="107">
        <f>'Wetland 7'!B99</f>
        <v>0</v>
      </c>
      <c r="J20" s="107">
        <f>'Wetland 8'!B99</f>
        <v>0</v>
      </c>
      <c r="K20" s="107">
        <f>'Wetland 9'!B99</f>
        <v>0</v>
      </c>
      <c r="L20" s="107">
        <f>'Wetland 10'!B99</f>
        <v>0</v>
      </c>
      <c r="M20" s="107">
        <f>'Wetland 11'!B99</f>
        <v>0</v>
      </c>
      <c r="N20" s="107">
        <f>'Wetland 12'!B99</f>
        <v>0</v>
      </c>
      <c r="O20" s="107">
        <f>'Wetland 13'!B99</f>
        <v>0</v>
      </c>
      <c r="P20" s="222">
        <f>'Wetland 14'!B99</f>
        <v>0</v>
      </c>
      <c r="Q20" s="222">
        <f>'Wetland 15'!B99</f>
        <v>0</v>
      </c>
      <c r="R20" s="222">
        <f>'Wetland 16'!B99</f>
        <v>0</v>
      </c>
      <c r="S20" s="107">
        <f>'Wetland 17'!B99</f>
        <v>0</v>
      </c>
      <c r="T20" s="107">
        <f>'Wetland 18'!B99</f>
        <v>0</v>
      </c>
      <c r="U20" s="107">
        <f>'Wetland 19'!B99</f>
        <v>0</v>
      </c>
      <c r="V20" s="107">
        <f>'Wetland 20'!B99</f>
        <v>0</v>
      </c>
    </row>
    <row r="21" spans="1:22" ht="15" customHeight="1">
      <c r="A21" s="9" t="s">
        <v>47</v>
      </c>
      <c r="B21" s="217">
        <f>'Sample Wetland'!B111</f>
        <v>5.929714285714286</v>
      </c>
      <c r="C21" s="107">
        <f>'Wetland 1'!B110</f>
        <v>0</v>
      </c>
      <c r="D21" s="107">
        <f>'Wetland 2'!B110</f>
        <v>0</v>
      </c>
      <c r="E21" s="107">
        <f>'Wetland 3'!B110</f>
        <v>0</v>
      </c>
      <c r="F21" s="107">
        <f>'Wetland 4'!B110</f>
        <v>0</v>
      </c>
      <c r="G21" s="107">
        <f>'Wetland 5'!B110</f>
        <v>0</v>
      </c>
      <c r="H21" s="107">
        <f>'Wetland 6'!B110</f>
        <v>0</v>
      </c>
      <c r="I21" s="107">
        <f>'Wetland 7'!B110</f>
        <v>0</v>
      </c>
      <c r="J21" s="107">
        <f>'Wetland 8'!B110</f>
        <v>0</v>
      </c>
      <c r="K21" s="107">
        <f>'Wetland 9'!B110</f>
        <v>0</v>
      </c>
      <c r="L21" s="107">
        <f>'Wetland 10'!B110</f>
        <v>0</v>
      </c>
      <c r="M21" s="107">
        <f>'Wetland 11'!B110</f>
        <v>0</v>
      </c>
      <c r="N21" s="107">
        <f>'Wetland 12'!B110</f>
        <v>0</v>
      </c>
      <c r="O21" s="107">
        <f>'Wetland 13'!B110</f>
        <v>0</v>
      </c>
      <c r="P21" s="222">
        <f>'Wetland 14'!B110</f>
        <v>0</v>
      </c>
      <c r="Q21" s="222">
        <f>'Wetland 15'!B110</f>
        <v>0</v>
      </c>
      <c r="R21" s="222">
        <f>'Wetland 16'!B110</f>
        <v>0</v>
      </c>
      <c r="S21" s="107">
        <f>'Wetland 17'!B110</f>
        <v>0</v>
      </c>
      <c r="T21" s="107">
        <f>'Wetland 18'!B110</f>
        <v>0</v>
      </c>
      <c r="U21" s="107">
        <f>'Wetland 19'!B110</f>
        <v>0</v>
      </c>
      <c r="V21" s="107">
        <f>'Wetland 20'!B110</f>
        <v>0</v>
      </c>
    </row>
    <row r="22" spans="1:22" ht="15" customHeight="1">
      <c r="A22" s="9" t="s">
        <v>48</v>
      </c>
      <c r="B22" s="217">
        <f>'Sample Wetland'!B120</f>
        <v>5.787542857142857</v>
      </c>
      <c r="C22" s="107">
        <f>'Wetland 1'!B119</f>
        <v>0</v>
      </c>
      <c r="D22" s="107">
        <f>'Wetland 2'!B119</f>
        <v>0</v>
      </c>
      <c r="E22" s="107">
        <f>'Wetland 3'!B119</f>
        <v>0</v>
      </c>
      <c r="F22" s="107">
        <f>'Wetland 4'!B119</f>
        <v>0</v>
      </c>
      <c r="G22" s="107">
        <f>'Wetland 5'!B119</f>
        <v>0</v>
      </c>
      <c r="H22" s="107">
        <f>'Wetland 6'!B119</f>
        <v>0</v>
      </c>
      <c r="I22" s="107">
        <f>'Wetland 7'!B119</f>
        <v>0</v>
      </c>
      <c r="J22" s="107">
        <f>'Wetland 8'!B119</f>
        <v>0</v>
      </c>
      <c r="K22" s="107">
        <f>'Wetland 9'!B119</f>
        <v>0</v>
      </c>
      <c r="L22" s="107">
        <f>'Wetland 10'!B119</f>
        <v>0</v>
      </c>
      <c r="M22" s="107">
        <f>'Wetland 11'!B119</f>
        <v>0</v>
      </c>
      <c r="N22" s="107">
        <f>'Wetland 12'!B119</f>
        <v>0</v>
      </c>
      <c r="O22" s="107">
        <f>'Wetland 13'!B119</f>
        <v>0</v>
      </c>
      <c r="P22" s="222">
        <f>'Wetland 14'!B119</f>
        <v>0</v>
      </c>
      <c r="Q22" s="222">
        <f>'Wetland 15'!B119</f>
        <v>0</v>
      </c>
      <c r="R22" s="222">
        <f>'Wetland 16'!B119</f>
        <v>0</v>
      </c>
      <c r="S22" s="107">
        <f>'Wetland 17'!B119</f>
        <v>0</v>
      </c>
      <c r="T22" s="107">
        <f>'Wetland 18'!B119</f>
        <v>0</v>
      </c>
      <c r="U22" s="107">
        <f>'Wetland 19'!B119</f>
        <v>0</v>
      </c>
      <c r="V22" s="107">
        <f>'Wetland 20'!B119</f>
        <v>0</v>
      </c>
    </row>
    <row r="23" spans="1:22" ht="15" customHeight="1">
      <c r="A23" s="9" t="s">
        <v>49</v>
      </c>
      <c r="B23" s="217">
        <f>'Sample Wetland'!B128</f>
        <v>7.5</v>
      </c>
      <c r="C23" s="107">
        <f>'Wetland 1'!B127</f>
        <v>0</v>
      </c>
      <c r="D23" s="107">
        <f>'Wetland 2'!B127</f>
        <v>0</v>
      </c>
      <c r="E23" s="107">
        <f>'Wetland 3'!B127</f>
        <v>0</v>
      </c>
      <c r="F23" s="107">
        <f>'Wetland 4'!B127</f>
        <v>0</v>
      </c>
      <c r="G23" s="107">
        <f>'Wetland 5'!B127</f>
        <v>0</v>
      </c>
      <c r="H23" s="107">
        <f>'Wetland 6'!B127</f>
        <v>0</v>
      </c>
      <c r="I23" s="107">
        <f>'Wetland 7'!B127</f>
        <v>0</v>
      </c>
      <c r="J23" s="107">
        <f>'Wetland 8'!B127</f>
        <v>0</v>
      </c>
      <c r="K23" s="107">
        <f>'Wetland 9'!B127</f>
        <v>0</v>
      </c>
      <c r="L23" s="107">
        <f>'Wetland 10'!B127</f>
        <v>0</v>
      </c>
      <c r="M23" s="107">
        <f>'Wetland 11'!B127</f>
        <v>0</v>
      </c>
      <c r="N23" s="107">
        <f>'Wetland 12'!B127</f>
        <v>0</v>
      </c>
      <c r="O23" s="107">
        <f>'Wetland 13'!B127</f>
        <v>0</v>
      </c>
      <c r="P23" s="222">
        <f>'Wetland 14'!B127</f>
        <v>0</v>
      </c>
      <c r="Q23" s="222">
        <f>'Wetland 15'!B127</f>
        <v>0</v>
      </c>
      <c r="R23" s="222">
        <f>'Wetland 16'!B127</f>
        <v>0</v>
      </c>
      <c r="S23" s="107">
        <f>'Wetland 17'!B127</f>
        <v>0</v>
      </c>
      <c r="T23" s="107">
        <f>'Wetland 18'!B127</f>
        <v>0</v>
      </c>
      <c r="U23" s="107">
        <f>'Wetland 19'!B127</f>
        <v>0</v>
      </c>
      <c r="V23" s="107">
        <f>'Wetland 20'!B127</f>
        <v>0</v>
      </c>
    </row>
    <row r="24" spans="1:22" ht="12.75">
      <c r="A24" s="9" t="s">
        <v>50</v>
      </c>
      <c r="B24" s="217">
        <f>'Sample Wetland'!B139</f>
        <v>30</v>
      </c>
      <c r="C24" s="107">
        <f>'Wetland 1'!B138</f>
        <v>0</v>
      </c>
      <c r="D24" s="107">
        <f>'Wetland 2'!B138</f>
        <v>0</v>
      </c>
      <c r="E24" s="107">
        <f>'Wetland 3'!B138</f>
        <v>0</v>
      </c>
      <c r="F24" s="107">
        <f>'Wetland 4'!B138</f>
        <v>0</v>
      </c>
      <c r="G24" s="107">
        <f>'Wetland 5'!B138</f>
        <v>0</v>
      </c>
      <c r="H24" s="107">
        <f>'Wetland 6'!B138</f>
        <v>0</v>
      </c>
      <c r="I24" s="107">
        <f>'Wetland 7'!B138</f>
        <v>0</v>
      </c>
      <c r="J24" s="107">
        <f>'Wetland 8'!B138</f>
        <v>0</v>
      </c>
      <c r="K24" s="107">
        <f>'Wetland 9'!B138</f>
        <v>0</v>
      </c>
      <c r="L24" s="107">
        <f>'Wetland 10'!B138</f>
        <v>0</v>
      </c>
      <c r="M24" s="107">
        <f>'Wetland 11'!B138</f>
        <v>0</v>
      </c>
      <c r="N24" s="107">
        <f>'Wetland 12'!B138</f>
        <v>0</v>
      </c>
      <c r="O24" s="107">
        <f>'Wetland 13'!B138</f>
        <v>0</v>
      </c>
      <c r="P24" s="222">
        <f>'Wetland 14'!B138</f>
        <v>0</v>
      </c>
      <c r="Q24" s="222">
        <f>'Wetland 15'!B138</f>
        <v>0</v>
      </c>
      <c r="R24" s="222">
        <f>'Wetland 16'!B138</f>
        <v>0</v>
      </c>
      <c r="S24" s="107">
        <f>'Wetland 17'!B138</f>
        <v>0</v>
      </c>
      <c r="T24" s="107">
        <f>'Wetland 18'!B138</f>
        <v>0</v>
      </c>
      <c r="U24" s="107">
        <f>'Wetland 19'!B138</f>
        <v>0</v>
      </c>
      <c r="V24" s="107">
        <f>'Wetland 20'!B138</f>
        <v>0</v>
      </c>
    </row>
    <row r="25" ht="12.75">
      <c r="G25" s="91" t="s">
        <v>11</v>
      </c>
    </row>
    <row r="27" ht="12.75">
      <c r="F27" t="s">
        <v>11</v>
      </c>
    </row>
    <row r="28" ht="12.75">
      <c r="E28" t="s">
        <v>11</v>
      </c>
    </row>
    <row r="30" ht="12.75">
      <c r="E30" t="s">
        <v>11</v>
      </c>
    </row>
  </sheetData>
  <sheetProtection/>
  <printOptions/>
  <pageMargins left="0.31" right="0.2" top="1" bottom="1" header="0.5" footer="0.5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M90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4" width="11.57421875" style="0" customWidth="1"/>
    <col min="5" max="5" width="12.7109375" style="0" customWidth="1"/>
    <col min="6" max="10" width="11.57421875" style="0" customWidth="1"/>
    <col min="11" max="11" width="12.57421875" style="0" customWidth="1"/>
  </cols>
  <sheetData>
    <row r="1" spans="1:7" ht="18">
      <c r="A1" s="93" t="s">
        <v>308</v>
      </c>
      <c r="B1" s="91"/>
      <c r="C1" s="91"/>
      <c r="D1" s="91"/>
      <c r="E1" s="91"/>
      <c r="F1" s="91"/>
      <c r="G1" s="91"/>
    </row>
    <row r="2" spans="1:8" ht="12.75">
      <c r="A2" t="s">
        <v>148</v>
      </c>
      <c r="B2" s="296"/>
      <c r="C2" s="297"/>
      <c r="D2" s="298"/>
      <c r="E2" s="298"/>
      <c r="F2" s="298"/>
      <c r="H2" s="41"/>
    </row>
    <row r="3" ht="15">
      <c r="F3" s="39" t="s">
        <v>285</v>
      </c>
    </row>
    <row r="4" spans="6:8" ht="15">
      <c r="F4" s="42" t="s">
        <v>149</v>
      </c>
      <c r="G4" s="42" t="s">
        <v>11</v>
      </c>
      <c r="H4" s="42"/>
    </row>
    <row r="5" spans="1:10" ht="14.25">
      <c r="A5" s="141" t="s">
        <v>150</v>
      </c>
      <c r="B5" s="88"/>
      <c r="C5" s="88"/>
      <c r="D5" s="88"/>
      <c r="E5" s="88"/>
      <c r="F5" s="94" t="s">
        <v>293</v>
      </c>
      <c r="G5" s="95"/>
      <c r="H5" s="94"/>
      <c r="I5" s="1"/>
      <c r="J5" s="173"/>
    </row>
    <row r="6" spans="1:11" ht="14.25">
      <c r="A6" s="89"/>
      <c r="B6" s="74" t="s">
        <v>185</v>
      </c>
      <c r="C6" s="74"/>
      <c r="D6" s="74"/>
      <c r="E6" s="74"/>
      <c r="F6" s="94" t="s">
        <v>333</v>
      </c>
      <c r="G6" s="95"/>
      <c r="H6" s="94"/>
      <c r="I6" s="96"/>
      <c r="K6" s="173"/>
    </row>
    <row r="7" spans="1:12" ht="15">
      <c r="A7" s="90"/>
      <c r="B7" s="74" t="s">
        <v>186</v>
      </c>
      <c r="C7" s="74"/>
      <c r="D7" s="75"/>
      <c r="E7" s="75"/>
      <c r="F7" s="271" t="s">
        <v>442</v>
      </c>
      <c r="G7" s="91"/>
      <c r="J7" s="42"/>
      <c r="K7" s="43"/>
      <c r="L7" s="40"/>
    </row>
    <row r="8" spans="3:12" ht="13.5" thickBot="1">
      <c r="C8" s="45"/>
      <c r="D8" s="45"/>
      <c r="E8" s="44"/>
      <c r="F8" s="44"/>
      <c r="G8" s="45"/>
      <c r="L8" s="188"/>
    </row>
    <row r="9" spans="1:12" ht="12.75">
      <c r="A9" s="142" t="s">
        <v>151</v>
      </c>
      <c r="B9" s="143" t="s">
        <v>152</v>
      </c>
      <c r="C9" s="144" t="s">
        <v>153</v>
      </c>
      <c r="D9" s="157" t="s">
        <v>151</v>
      </c>
      <c r="E9" s="143" t="s">
        <v>155</v>
      </c>
      <c r="F9" s="81" t="s">
        <v>152</v>
      </c>
      <c r="G9" s="169" t="s">
        <v>152</v>
      </c>
      <c r="H9" s="160" t="s">
        <v>153</v>
      </c>
      <c r="I9" s="161" t="s">
        <v>154</v>
      </c>
      <c r="J9" s="82" t="s">
        <v>147</v>
      </c>
      <c r="L9" s="44"/>
    </row>
    <row r="10" spans="1:10" ht="12.75">
      <c r="A10" s="145" t="s">
        <v>156</v>
      </c>
      <c r="B10" s="146" t="s">
        <v>157</v>
      </c>
      <c r="C10" s="147" t="s">
        <v>158</v>
      </c>
      <c r="D10" s="76" t="s">
        <v>159</v>
      </c>
      <c r="E10" s="146" t="s">
        <v>161</v>
      </c>
      <c r="F10" s="76" t="s">
        <v>162</v>
      </c>
      <c r="G10" s="170" t="s">
        <v>162</v>
      </c>
      <c r="H10" s="162" t="s">
        <v>160</v>
      </c>
      <c r="I10" s="163" t="s">
        <v>153</v>
      </c>
      <c r="J10" s="83" t="s">
        <v>163</v>
      </c>
    </row>
    <row r="11" spans="1:10" ht="12.75">
      <c r="A11" s="145"/>
      <c r="B11" s="147" t="s">
        <v>270</v>
      </c>
      <c r="C11" s="147" t="s">
        <v>164</v>
      </c>
      <c r="D11" s="76" t="s">
        <v>153</v>
      </c>
      <c r="E11" s="149" t="s">
        <v>167</v>
      </c>
      <c r="F11" s="76" t="s">
        <v>168</v>
      </c>
      <c r="G11" s="170" t="s">
        <v>168</v>
      </c>
      <c r="H11" s="164" t="s">
        <v>165</v>
      </c>
      <c r="I11" s="165" t="s">
        <v>166</v>
      </c>
      <c r="J11" s="171" t="s">
        <v>272</v>
      </c>
    </row>
    <row r="12" spans="1:10" ht="12.75">
      <c r="A12" s="145"/>
      <c r="B12" s="147" t="s">
        <v>169</v>
      </c>
      <c r="C12" s="148"/>
      <c r="D12" s="77" t="s">
        <v>170</v>
      </c>
      <c r="E12" s="146" t="s">
        <v>173</v>
      </c>
      <c r="F12" s="76" t="s">
        <v>174</v>
      </c>
      <c r="G12" s="170" t="s">
        <v>175</v>
      </c>
      <c r="H12" s="145" t="s">
        <v>171</v>
      </c>
      <c r="I12" s="163" t="s">
        <v>172</v>
      </c>
      <c r="J12" s="83" t="s">
        <v>273</v>
      </c>
    </row>
    <row r="13" spans="1:10" ht="13.5" thickBot="1">
      <c r="A13" s="47"/>
      <c r="B13" s="154"/>
      <c r="C13" s="154"/>
      <c r="D13" s="158" t="s">
        <v>171</v>
      </c>
      <c r="E13" s="155"/>
      <c r="F13" s="159" t="s">
        <v>176</v>
      </c>
      <c r="G13" s="168" t="s">
        <v>271</v>
      </c>
      <c r="H13" s="166"/>
      <c r="I13" s="167"/>
      <c r="J13" s="156"/>
    </row>
    <row r="14" spans="1:10" ht="15">
      <c r="A14" s="49"/>
      <c r="B14" s="50"/>
      <c r="C14" s="50"/>
      <c r="D14" s="78"/>
      <c r="E14" s="50"/>
      <c r="F14" s="78"/>
      <c r="G14" s="51"/>
      <c r="H14" s="51"/>
      <c r="I14" s="50"/>
      <c r="J14" s="84"/>
    </row>
    <row r="15" spans="1:10" ht="15">
      <c r="A15" s="205" t="s">
        <v>321</v>
      </c>
      <c r="B15" s="206">
        <v>61</v>
      </c>
      <c r="C15" s="206">
        <v>873</v>
      </c>
      <c r="D15" s="207">
        <f>PRODUCT(B15/C15)*(100)</f>
        <v>6.987399770904926</v>
      </c>
      <c r="E15" s="208">
        <v>1</v>
      </c>
      <c r="F15" s="209">
        <f>PRODUCT(B15,E15)</f>
        <v>61</v>
      </c>
      <c r="G15" s="206">
        <v>0.81</v>
      </c>
      <c r="H15" s="210">
        <v>0.85</v>
      </c>
      <c r="I15" s="208">
        <v>0.8</v>
      </c>
      <c r="J15" s="211">
        <f aca="true" t="shared" si="0" ref="J15:J43">PRODUCT(G15*H15*I15)*(10)</f>
        <v>5.508000000000001</v>
      </c>
    </row>
    <row r="16" spans="1:10" ht="15">
      <c r="A16" s="212">
        <v>1</v>
      </c>
      <c r="B16" s="51"/>
      <c r="C16" s="51"/>
      <c r="D16" s="79" t="e">
        <f aca="true" t="shared" si="1" ref="D16:D43">PRODUCT(B16/C16)*(100)</f>
        <v>#DIV/0!</v>
      </c>
      <c r="E16" s="152"/>
      <c r="F16" s="78">
        <f aca="true" t="shared" si="2" ref="F16:F43">PRODUCT(B16,E16)</f>
        <v>0</v>
      </c>
      <c r="G16" s="51"/>
      <c r="H16" s="150"/>
      <c r="I16" s="152"/>
      <c r="J16" s="86">
        <f t="shared" si="0"/>
        <v>0</v>
      </c>
    </row>
    <row r="17" spans="1:10" ht="15">
      <c r="A17" s="212">
        <v>2</v>
      </c>
      <c r="B17" s="51"/>
      <c r="C17" s="51"/>
      <c r="D17" s="79" t="e">
        <f t="shared" si="1"/>
        <v>#DIV/0!</v>
      </c>
      <c r="E17" s="152"/>
      <c r="F17" s="78">
        <f t="shared" si="2"/>
        <v>0</v>
      </c>
      <c r="G17" s="51"/>
      <c r="H17" s="150"/>
      <c r="I17" s="152"/>
      <c r="J17" s="86">
        <f t="shared" si="0"/>
        <v>0</v>
      </c>
    </row>
    <row r="18" spans="1:10" ht="15">
      <c r="A18" s="212">
        <v>3</v>
      </c>
      <c r="B18" s="51"/>
      <c r="C18" s="51"/>
      <c r="D18" s="79" t="e">
        <f t="shared" si="1"/>
        <v>#DIV/0!</v>
      </c>
      <c r="E18" s="152"/>
      <c r="F18" s="78">
        <f t="shared" si="2"/>
        <v>0</v>
      </c>
      <c r="G18" s="51"/>
      <c r="H18" s="150"/>
      <c r="I18" s="152"/>
      <c r="J18" s="86">
        <f t="shared" si="0"/>
        <v>0</v>
      </c>
    </row>
    <row r="19" spans="1:10" ht="15">
      <c r="A19" s="212">
        <v>4</v>
      </c>
      <c r="B19" s="51"/>
      <c r="C19" s="51"/>
      <c r="D19" s="79" t="e">
        <f t="shared" si="1"/>
        <v>#DIV/0!</v>
      </c>
      <c r="E19" s="152"/>
      <c r="F19" s="78">
        <f t="shared" si="2"/>
        <v>0</v>
      </c>
      <c r="G19" s="51"/>
      <c r="H19" s="150"/>
      <c r="I19" s="152"/>
      <c r="J19" s="86">
        <f t="shared" si="0"/>
        <v>0</v>
      </c>
    </row>
    <row r="20" spans="1:10" ht="15">
      <c r="A20" s="212">
        <v>5</v>
      </c>
      <c r="B20" s="51"/>
      <c r="C20" s="51"/>
      <c r="D20" s="79" t="e">
        <f t="shared" si="1"/>
        <v>#DIV/0!</v>
      </c>
      <c r="E20" s="152"/>
      <c r="F20" s="78">
        <f t="shared" si="2"/>
        <v>0</v>
      </c>
      <c r="G20" s="51"/>
      <c r="H20" s="150"/>
      <c r="I20" s="152"/>
      <c r="J20" s="86">
        <f t="shared" si="0"/>
        <v>0</v>
      </c>
    </row>
    <row r="21" spans="1:10" ht="15">
      <c r="A21" s="212">
        <v>6</v>
      </c>
      <c r="B21" s="51"/>
      <c r="C21" s="51"/>
      <c r="D21" s="79" t="e">
        <f t="shared" si="1"/>
        <v>#DIV/0!</v>
      </c>
      <c r="E21" s="152"/>
      <c r="F21" s="78">
        <f t="shared" si="2"/>
        <v>0</v>
      </c>
      <c r="G21" s="51"/>
      <c r="H21" s="150"/>
      <c r="I21" s="152"/>
      <c r="J21" s="86">
        <f t="shared" si="0"/>
        <v>0</v>
      </c>
    </row>
    <row r="22" spans="1:10" ht="15">
      <c r="A22" s="212">
        <v>7</v>
      </c>
      <c r="B22" s="51"/>
      <c r="C22" s="51"/>
      <c r="D22" s="79" t="e">
        <f t="shared" si="1"/>
        <v>#DIV/0!</v>
      </c>
      <c r="E22" s="152"/>
      <c r="F22" s="78">
        <f t="shared" si="2"/>
        <v>0</v>
      </c>
      <c r="G22" s="51"/>
      <c r="H22" s="150"/>
      <c r="I22" s="152"/>
      <c r="J22" s="86">
        <f t="shared" si="0"/>
        <v>0</v>
      </c>
    </row>
    <row r="23" spans="1:10" ht="15">
      <c r="A23" s="212">
        <v>8</v>
      </c>
      <c r="B23" s="51"/>
      <c r="C23" s="51"/>
      <c r="D23" s="79" t="e">
        <f t="shared" si="1"/>
        <v>#DIV/0!</v>
      </c>
      <c r="E23" s="152"/>
      <c r="F23" s="78">
        <f t="shared" si="2"/>
        <v>0</v>
      </c>
      <c r="G23" s="51"/>
      <c r="H23" s="150"/>
      <c r="I23" s="152"/>
      <c r="J23" s="86">
        <f t="shared" si="0"/>
        <v>0</v>
      </c>
    </row>
    <row r="24" spans="1:10" ht="15">
      <c r="A24" s="212">
        <v>9</v>
      </c>
      <c r="B24" s="51"/>
      <c r="C24" s="51"/>
      <c r="D24" s="79" t="e">
        <f t="shared" si="1"/>
        <v>#DIV/0!</v>
      </c>
      <c r="E24" s="152"/>
      <c r="F24" s="78">
        <f t="shared" si="2"/>
        <v>0</v>
      </c>
      <c r="G24" s="51"/>
      <c r="H24" s="150"/>
      <c r="I24" s="152"/>
      <c r="J24" s="86">
        <f t="shared" si="0"/>
        <v>0</v>
      </c>
    </row>
    <row r="25" spans="1:10" ht="15">
      <c r="A25" s="212">
        <v>10</v>
      </c>
      <c r="B25" s="51"/>
      <c r="C25" s="51"/>
      <c r="D25" s="79" t="e">
        <f t="shared" si="1"/>
        <v>#DIV/0!</v>
      </c>
      <c r="E25" s="152"/>
      <c r="F25" s="78">
        <f t="shared" si="2"/>
        <v>0</v>
      </c>
      <c r="G25" s="51"/>
      <c r="H25" s="150"/>
      <c r="I25" s="152"/>
      <c r="J25" s="86">
        <f t="shared" si="0"/>
        <v>0</v>
      </c>
    </row>
    <row r="26" spans="1:10" ht="15">
      <c r="A26" s="52">
        <v>11</v>
      </c>
      <c r="B26" s="51"/>
      <c r="C26" s="51"/>
      <c r="D26" s="79" t="e">
        <f t="shared" si="1"/>
        <v>#DIV/0!</v>
      </c>
      <c r="E26" s="152"/>
      <c r="F26" s="78">
        <f t="shared" si="2"/>
        <v>0</v>
      </c>
      <c r="G26" s="51"/>
      <c r="H26" s="150"/>
      <c r="I26" s="152"/>
      <c r="J26" s="86">
        <f t="shared" si="0"/>
        <v>0</v>
      </c>
    </row>
    <row r="27" spans="1:10" ht="15">
      <c r="A27" s="52">
        <v>12</v>
      </c>
      <c r="B27" s="51"/>
      <c r="C27" s="51"/>
      <c r="D27" s="79" t="e">
        <f t="shared" si="1"/>
        <v>#DIV/0!</v>
      </c>
      <c r="E27" s="152"/>
      <c r="F27" s="78">
        <f t="shared" si="2"/>
        <v>0</v>
      </c>
      <c r="G27" s="51"/>
      <c r="H27" s="150"/>
      <c r="I27" s="152"/>
      <c r="J27" s="86">
        <f t="shared" si="0"/>
        <v>0</v>
      </c>
    </row>
    <row r="28" spans="1:10" ht="15">
      <c r="A28" s="52">
        <v>13</v>
      </c>
      <c r="B28" s="51"/>
      <c r="C28" s="51"/>
      <c r="D28" s="79" t="e">
        <f t="shared" si="1"/>
        <v>#DIV/0!</v>
      </c>
      <c r="E28" s="152"/>
      <c r="F28" s="78">
        <f t="shared" si="2"/>
        <v>0</v>
      </c>
      <c r="G28" s="51"/>
      <c r="H28" s="150"/>
      <c r="I28" s="152"/>
      <c r="J28" s="86">
        <f t="shared" si="0"/>
        <v>0</v>
      </c>
    </row>
    <row r="29" spans="1:10" ht="15">
      <c r="A29" s="52">
        <v>14</v>
      </c>
      <c r="B29" s="51"/>
      <c r="C29" s="51"/>
      <c r="D29" s="79" t="e">
        <f t="shared" si="1"/>
        <v>#DIV/0!</v>
      </c>
      <c r="E29" s="152"/>
      <c r="F29" s="78">
        <f t="shared" si="2"/>
        <v>0</v>
      </c>
      <c r="G29" s="51"/>
      <c r="H29" s="150"/>
      <c r="I29" s="152"/>
      <c r="J29" s="86">
        <f t="shared" si="0"/>
        <v>0</v>
      </c>
    </row>
    <row r="30" spans="1:10" ht="15">
      <c r="A30" s="52">
        <v>15</v>
      </c>
      <c r="B30" s="51"/>
      <c r="C30" s="51"/>
      <c r="D30" s="79" t="e">
        <f t="shared" si="1"/>
        <v>#DIV/0!</v>
      </c>
      <c r="E30" s="152"/>
      <c r="F30" s="78">
        <f t="shared" si="2"/>
        <v>0</v>
      </c>
      <c r="G30" s="51"/>
      <c r="H30" s="150"/>
      <c r="I30" s="152"/>
      <c r="J30" s="86">
        <f t="shared" si="0"/>
        <v>0</v>
      </c>
    </row>
    <row r="31" spans="1:10" ht="15">
      <c r="A31" s="52">
        <v>16</v>
      </c>
      <c r="B31" s="51"/>
      <c r="C31" s="51"/>
      <c r="D31" s="79" t="e">
        <f t="shared" si="1"/>
        <v>#DIV/0!</v>
      </c>
      <c r="E31" s="152"/>
      <c r="F31" s="78">
        <f t="shared" si="2"/>
        <v>0</v>
      </c>
      <c r="G31" s="51"/>
      <c r="H31" s="150"/>
      <c r="I31" s="152"/>
      <c r="J31" s="86">
        <f t="shared" si="0"/>
        <v>0</v>
      </c>
    </row>
    <row r="32" spans="1:10" ht="15">
      <c r="A32" s="52">
        <v>17</v>
      </c>
      <c r="B32" s="51"/>
      <c r="C32" s="51"/>
      <c r="D32" s="79" t="e">
        <f t="shared" si="1"/>
        <v>#DIV/0!</v>
      </c>
      <c r="E32" s="152"/>
      <c r="F32" s="78">
        <f t="shared" si="2"/>
        <v>0</v>
      </c>
      <c r="G32" s="51"/>
      <c r="H32" s="150"/>
      <c r="I32" s="152"/>
      <c r="J32" s="86">
        <f t="shared" si="0"/>
        <v>0</v>
      </c>
    </row>
    <row r="33" spans="1:10" ht="15">
      <c r="A33" s="52">
        <v>18</v>
      </c>
      <c r="B33" s="51"/>
      <c r="C33" s="51"/>
      <c r="D33" s="79" t="e">
        <f t="shared" si="1"/>
        <v>#DIV/0!</v>
      </c>
      <c r="E33" s="152"/>
      <c r="F33" s="78">
        <f t="shared" si="2"/>
        <v>0</v>
      </c>
      <c r="G33" s="51"/>
      <c r="H33" s="150"/>
      <c r="I33" s="152"/>
      <c r="J33" s="86">
        <f t="shared" si="0"/>
        <v>0</v>
      </c>
    </row>
    <row r="34" spans="1:10" ht="15">
      <c r="A34" s="52">
        <v>19</v>
      </c>
      <c r="B34" s="51"/>
      <c r="C34" s="51"/>
      <c r="D34" s="79" t="e">
        <f t="shared" si="1"/>
        <v>#DIV/0!</v>
      </c>
      <c r="E34" s="152"/>
      <c r="F34" s="78">
        <f t="shared" si="2"/>
        <v>0</v>
      </c>
      <c r="G34" s="51"/>
      <c r="H34" s="150"/>
      <c r="I34" s="152"/>
      <c r="J34" s="86">
        <f t="shared" si="0"/>
        <v>0</v>
      </c>
    </row>
    <row r="35" spans="1:10" ht="15">
      <c r="A35" s="52">
        <v>20</v>
      </c>
      <c r="B35" s="51"/>
      <c r="C35" s="51"/>
      <c r="D35" s="79" t="e">
        <f t="shared" si="1"/>
        <v>#DIV/0!</v>
      </c>
      <c r="E35" s="152"/>
      <c r="F35" s="78">
        <f t="shared" si="2"/>
        <v>0</v>
      </c>
      <c r="G35" s="51"/>
      <c r="H35" s="150"/>
      <c r="I35" s="152"/>
      <c r="J35" s="86">
        <f t="shared" si="0"/>
        <v>0</v>
      </c>
    </row>
    <row r="36" spans="1:10" ht="15">
      <c r="A36" s="52">
        <v>21</v>
      </c>
      <c r="B36" s="51"/>
      <c r="C36" s="51"/>
      <c r="D36" s="79" t="e">
        <f t="shared" si="1"/>
        <v>#DIV/0!</v>
      </c>
      <c r="E36" s="152"/>
      <c r="F36" s="78">
        <f t="shared" si="2"/>
        <v>0</v>
      </c>
      <c r="G36" s="51"/>
      <c r="H36" s="150"/>
      <c r="I36" s="152"/>
      <c r="J36" s="86">
        <f t="shared" si="0"/>
        <v>0</v>
      </c>
    </row>
    <row r="37" spans="1:10" ht="15">
      <c r="A37" s="52">
        <v>22</v>
      </c>
      <c r="B37" s="51"/>
      <c r="C37" s="51"/>
      <c r="D37" s="79" t="e">
        <f t="shared" si="1"/>
        <v>#DIV/0!</v>
      </c>
      <c r="E37" s="152"/>
      <c r="F37" s="78">
        <f t="shared" si="2"/>
        <v>0</v>
      </c>
      <c r="G37" s="51"/>
      <c r="H37" s="150"/>
      <c r="I37" s="152"/>
      <c r="J37" s="86">
        <f t="shared" si="0"/>
        <v>0</v>
      </c>
    </row>
    <row r="38" spans="1:10" ht="15">
      <c r="A38" s="52">
        <v>23</v>
      </c>
      <c r="B38" s="51"/>
      <c r="C38" s="51"/>
      <c r="D38" s="79" t="e">
        <f t="shared" si="1"/>
        <v>#DIV/0!</v>
      </c>
      <c r="E38" s="152"/>
      <c r="F38" s="78">
        <f t="shared" si="2"/>
        <v>0</v>
      </c>
      <c r="G38" s="51"/>
      <c r="H38" s="150"/>
      <c r="I38" s="152"/>
      <c r="J38" s="86">
        <f t="shared" si="0"/>
        <v>0</v>
      </c>
    </row>
    <row r="39" spans="1:10" ht="15">
      <c r="A39" s="52">
        <v>24</v>
      </c>
      <c r="B39" s="51"/>
      <c r="C39" s="51"/>
      <c r="D39" s="79" t="e">
        <f t="shared" si="1"/>
        <v>#DIV/0!</v>
      </c>
      <c r="E39" s="152"/>
      <c r="F39" s="78">
        <f t="shared" si="2"/>
        <v>0</v>
      </c>
      <c r="G39" s="51"/>
      <c r="H39" s="150"/>
      <c r="I39" s="152"/>
      <c r="J39" s="86">
        <f t="shared" si="0"/>
        <v>0</v>
      </c>
    </row>
    <row r="40" spans="1:10" ht="15">
      <c r="A40" s="52">
        <v>25</v>
      </c>
      <c r="B40" s="51"/>
      <c r="C40" s="51"/>
      <c r="D40" s="79" t="e">
        <f t="shared" si="1"/>
        <v>#DIV/0!</v>
      </c>
      <c r="E40" s="152"/>
      <c r="F40" s="78">
        <f t="shared" si="2"/>
        <v>0</v>
      </c>
      <c r="G40" s="51"/>
      <c r="H40" s="150"/>
      <c r="I40" s="152"/>
      <c r="J40" s="86">
        <f t="shared" si="0"/>
        <v>0</v>
      </c>
    </row>
    <row r="41" spans="1:10" ht="15">
      <c r="A41" s="52">
        <v>26</v>
      </c>
      <c r="B41" s="51"/>
      <c r="C41" s="51"/>
      <c r="D41" s="79" t="e">
        <f t="shared" si="1"/>
        <v>#DIV/0!</v>
      </c>
      <c r="E41" s="152"/>
      <c r="F41" s="78">
        <f t="shared" si="2"/>
        <v>0</v>
      </c>
      <c r="G41" s="51"/>
      <c r="H41" s="150"/>
      <c r="I41" s="152"/>
      <c r="J41" s="86">
        <f t="shared" si="0"/>
        <v>0</v>
      </c>
    </row>
    <row r="42" spans="1:10" ht="15">
      <c r="A42" s="52">
        <v>27</v>
      </c>
      <c r="B42" s="51"/>
      <c r="C42" s="51"/>
      <c r="D42" s="79" t="e">
        <f t="shared" si="1"/>
        <v>#DIV/0!</v>
      </c>
      <c r="E42" s="152"/>
      <c r="F42" s="78">
        <f t="shared" si="2"/>
        <v>0</v>
      </c>
      <c r="G42" s="51"/>
      <c r="H42" s="150"/>
      <c r="I42" s="152"/>
      <c r="J42" s="86">
        <f t="shared" si="0"/>
        <v>0</v>
      </c>
    </row>
    <row r="43" spans="1:10" ht="15">
      <c r="A43" s="52">
        <v>28</v>
      </c>
      <c r="B43" s="51"/>
      <c r="C43" s="51"/>
      <c r="D43" s="79" t="e">
        <f t="shared" si="1"/>
        <v>#DIV/0!</v>
      </c>
      <c r="E43" s="152"/>
      <c r="F43" s="78">
        <f t="shared" si="2"/>
        <v>0</v>
      </c>
      <c r="G43" s="51"/>
      <c r="H43" s="150"/>
      <c r="I43" s="152"/>
      <c r="J43" s="86">
        <f t="shared" si="0"/>
        <v>0</v>
      </c>
    </row>
    <row r="44" spans="1:10" ht="15.75" thickBot="1">
      <c r="A44" s="53"/>
      <c r="B44" s="54"/>
      <c r="C44" s="54"/>
      <c r="D44" s="80"/>
      <c r="E44" s="153"/>
      <c r="F44" s="80"/>
      <c r="G44" s="48"/>
      <c r="H44" s="151"/>
      <c r="I44" s="153"/>
      <c r="J44" s="85"/>
    </row>
    <row r="45" spans="1:12" ht="15">
      <c r="A45" s="55"/>
      <c r="B45" s="55"/>
      <c r="C45" s="55"/>
      <c r="D45" s="44"/>
      <c r="E45" s="44"/>
      <c r="F45" s="44"/>
      <c r="G45" s="44"/>
      <c r="H45" s="55"/>
      <c r="I45" s="55"/>
      <c r="J45" s="44"/>
      <c r="K45" s="44"/>
      <c r="L45" s="44"/>
    </row>
    <row r="46" spans="1:12" ht="15">
      <c r="A46" s="56"/>
      <c r="B46" s="57"/>
      <c r="C46" s="58"/>
      <c r="D46" s="59"/>
      <c r="E46" s="59"/>
      <c r="F46" s="59"/>
      <c r="H46" s="58"/>
      <c r="I46" s="56"/>
      <c r="L46" s="59"/>
    </row>
    <row r="47" spans="1:12" ht="18.75">
      <c r="A47" s="56"/>
      <c r="B47" s="60" t="s">
        <v>177</v>
      </c>
      <c r="C47" s="60"/>
      <c r="D47" s="44"/>
      <c r="E47" s="59"/>
      <c r="F47" s="59"/>
      <c r="H47" s="58"/>
      <c r="I47" s="56"/>
      <c r="L47" s="59"/>
    </row>
    <row r="48" spans="1:12" ht="15">
      <c r="A48" s="40"/>
      <c r="B48" s="294">
        <v>40576</v>
      </c>
      <c r="C48" s="294"/>
      <c r="D48" s="295"/>
      <c r="G48" s="59"/>
      <c r="H48" s="58"/>
      <c r="I48" s="59"/>
      <c r="L48" s="59"/>
    </row>
    <row r="49" spans="1:12" ht="15.75" thickBot="1">
      <c r="A49" s="57"/>
      <c r="E49" s="59"/>
      <c r="F49" s="59"/>
      <c r="G49" s="59"/>
      <c r="H49" s="57"/>
      <c r="I49" s="57"/>
      <c r="J49" s="59"/>
      <c r="K49" s="59"/>
      <c r="L49" s="59"/>
    </row>
    <row r="50" spans="1:13" ht="15.75" thickBot="1">
      <c r="A50" s="134" t="s">
        <v>277</v>
      </c>
      <c r="B50" s="136"/>
      <c r="C50" s="46"/>
      <c r="D50" s="134" t="s">
        <v>276</v>
      </c>
      <c r="E50" s="135"/>
      <c r="F50" s="136"/>
      <c r="H50" s="286" t="s">
        <v>305</v>
      </c>
      <c r="I50" s="287"/>
      <c r="J50" s="181"/>
      <c r="K50" s="182"/>
      <c r="L50" s="183"/>
      <c r="M50" s="176"/>
    </row>
    <row r="51" spans="1:13" ht="15">
      <c r="A51" s="300" t="s">
        <v>289</v>
      </c>
      <c r="B51" s="301"/>
      <c r="D51" s="304" t="s">
        <v>275</v>
      </c>
      <c r="E51" s="305"/>
      <c r="F51" s="306"/>
      <c r="H51" s="288" t="s">
        <v>306</v>
      </c>
      <c r="I51" s="289"/>
      <c r="J51" s="184"/>
      <c r="K51" s="179" t="s">
        <v>304</v>
      </c>
      <c r="L51" s="59"/>
      <c r="M51" s="185"/>
    </row>
    <row r="52" spans="1:13" ht="15.75" thickBot="1">
      <c r="A52" s="302" t="s">
        <v>290</v>
      </c>
      <c r="B52" s="303"/>
      <c r="D52" s="137" t="s">
        <v>280</v>
      </c>
      <c r="E52" s="177"/>
      <c r="F52" s="61" t="s">
        <v>279</v>
      </c>
      <c r="H52" s="290" t="s">
        <v>307</v>
      </c>
      <c r="I52" s="291"/>
      <c r="J52" s="172"/>
      <c r="K52" s="45"/>
      <c r="L52" s="45"/>
      <c r="M52" s="178"/>
    </row>
    <row r="53" spans="1:13" ht="15">
      <c r="A53" s="174" t="s">
        <v>288</v>
      </c>
      <c r="B53" s="175" t="s">
        <v>278</v>
      </c>
      <c r="D53" s="138"/>
      <c r="E53" s="139"/>
      <c r="F53" s="62"/>
      <c r="H53" s="286" t="s">
        <v>294</v>
      </c>
      <c r="I53" s="292"/>
      <c r="J53" s="186" t="s">
        <v>296</v>
      </c>
      <c r="K53" s="182"/>
      <c r="L53" s="182"/>
      <c r="M53" s="176"/>
    </row>
    <row r="54" spans="1:13" ht="15">
      <c r="A54" s="63" t="s">
        <v>178</v>
      </c>
      <c r="B54" s="64">
        <v>1</v>
      </c>
      <c r="D54" s="282" t="s">
        <v>179</v>
      </c>
      <c r="E54" s="283"/>
      <c r="F54" s="66">
        <v>1</v>
      </c>
      <c r="H54" s="288" t="s">
        <v>299</v>
      </c>
      <c r="I54" s="293"/>
      <c r="J54" s="180" t="s">
        <v>297</v>
      </c>
      <c r="K54" s="44"/>
      <c r="L54" s="44"/>
      <c r="M54" s="185"/>
    </row>
    <row r="55" spans="1:13" ht="15">
      <c r="A55" s="67">
        <v>150</v>
      </c>
      <c r="B55" s="68">
        <v>0.95</v>
      </c>
      <c r="D55" s="49"/>
      <c r="E55" s="65"/>
      <c r="F55" s="66"/>
      <c r="H55" s="288" t="s">
        <v>295</v>
      </c>
      <c r="I55" s="293"/>
      <c r="J55" s="180" t="s">
        <v>298</v>
      </c>
      <c r="K55" s="44"/>
      <c r="L55" s="44"/>
      <c r="M55" s="185"/>
    </row>
    <row r="56" spans="1:13" ht="15">
      <c r="A56" s="67">
        <v>100</v>
      </c>
      <c r="B56" s="68">
        <v>0.9</v>
      </c>
      <c r="D56" s="282">
        <v>0.09</v>
      </c>
      <c r="E56" s="283"/>
      <c r="F56" s="66">
        <v>0.95</v>
      </c>
      <c r="H56" s="288" t="s">
        <v>300</v>
      </c>
      <c r="I56" s="293"/>
      <c r="J56" s="180" t="s">
        <v>301</v>
      </c>
      <c r="K56" s="44"/>
      <c r="L56" s="44"/>
      <c r="M56" s="185"/>
    </row>
    <row r="57" spans="1:13" ht="15.75" thickBot="1">
      <c r="A57" s="67">
        <v>75</v>
      </c>
      <c r="B57" s="68">
        <v>0.85</v>
      </c>
      <c r="D57" s="49"/>
      <c r="E57" s="65"/>
      <c r="F57" s="66"/>
      <c r="H57" s="290" t="s">
        <v>302</v>
      </c>
      <c r="I57" s="299"/>
      <c r="J57" s="187" t="s">
        <v>303</v>
      </c>
      <c r="K57" s="45"/>
      <c r="L57" s="45"/>
      <c r="M57" s="178"/>
    </row>
    <row r="58" spans="1:6" ht="12.75">
      <c r="A58" s="67">
        <v>50</v>
      </c>
      <c r="B58" s="68">
        <v>0.8</v>
      </c>
      <c r="D58" s="282">
        <v>0.08</v>
      </c>
      <c r="E58" s="283"/>
      <c r="F58" s="66">
        <v>0.9</v>
      </c>
    </row>
    <row r="59" spans="1:6" ht="12.75">
      <c r="A59" s="67">
        <v>37.5</v>
      </c>
      <c r="B59" s="68">
        <v>0.75</v>
      </c>
      <c r="D59" s="49"/>
      <c r="E59" s="65"/>
      <c r="F59" s="66"/>
    </row>
    <row r="60" spans="1:6" ht="12.75">
      <c r="A60" s="67">
        <v>25</v>
      </c>
      <c r="B60" s="68">
        <v>0.7</v>
      </c>
      <c r="D60" s="282">
        <v>0.07</v>
      </c>
      <c r="E60" s="283"/>
      <c r="F60" s="66">
        <v>0.85</v>
      </c>
    </row>
    <row r="61" spans="1:6" ht="12.75">
      <c r="A61" s="67">
        <v>18.75</v>
      </c>
      <c r="B61" s="68">
        <v>0.65</v>
      </c>
      <c r="D61" s="49"/>
      <c r="E61" s="65"/>
      <c r="F61" s="66"/>
    </row>
    <row r="62" spans="1:6" ht="12.75">
      <c r="A62" s="67">
        <v>12.5</v>
      </c>
      <c r="B62" s="68">
        <v>0.6</v>
      </c>
      <c r="D62" s="282">
        <v>0.06</v>
      </c>
      <c r="E62" s="283"/>
      <c r="F62" s="66">
        <v>0.8</v>
      </c>
    </row>
    <row r="63" spans="1:6" ht="12.75">
      <c r="A63" s="67">
        <v>9.375</v>
      </c>
      <c r="B63" s="68">
        <v>0.55</v>
      </c>
      <c r="D63" s="49"/>
      <c r="E63" s="65"/>
      <c r="F63" s="66"/>
    </row>
    <row r="64" spans="1:6" ht="12.75">
      <c r="A64" s="67">
        <v>6.25</v>
      </c>
      <c r="B64" s="68">
        <v>0.5</v>
      </c>
      <c r="D64" s="282">
        <v>0.05</v>
      </c>
      <c r="E64" s="283"/>
      <c r="F64" s="66">
        <v>0.75</v>
      </c>
    </row>
    <row r="65" spans="1:6" ht="12.75">
      <c r="A65" s="67">
        <v>4.69</v>
      </c>
      <c r="B65" s="68">
        <v>0.45</v>
      </c>
      <c r="D65" s="49"/>
      <c r="E65" s="65"/>
      <c r="F65" s="66"/>
    </row>
    <row r="66" spans="1:6" ht="12.75">
      <c r="A66" s="67">
        <v>3.125</v>
      </c>
      <c r="B66" s="68">
        <v>0.4</v>
      </c>
      <c r="D66" s="282">
        <v>0.04</v>
      </c>
      <c r="E66" s="283"/>
      <c r="F66" s="66">
        <v>0.7</v>
      </c>
    </row>
    <row r="67" spans="1:6" ht="12.75">
      <c r="A67" s="67">
        <v>2.36</v>
      </c>
      <c r="B67" s="68">
        <v>0.35</v>
      </c>
      <c r="D67" s="49"/>
      <c r="E67" s="65"/>
      <c r="F67" s="66"/>
    </row>
    <row r="68" spans="1:6" ht="12.75">
      <c r="A68" s="67">
        <v>1.6</v>
      </c>
      <c r="B68" s="68">
        <v>0.3</v>
      </c>
      <c r="D68" s="282">
        <v>0.03</v>
      </c>
      <c r="E68" s="283"/>
      <c r="F68" s="66">
        <v>0.65</v>
      </c>
    </row>
    <row r="69" spans="1:6" ht="12.75">
      <c r="A69" s="67">
        <v>1.2</v>
      </c>
      <c r="B69" s="68">
        <v>0.25</v>
      </c>
      <c r="D69" s="49"/>
      <c r="E69" s="65"/>
      <c r="F69" s="66"/>
    </row>
    <row r="70" spans="1:6" ht="12.75">
      <c r="A70" s="67">
        <v>0.8</v>
      </c>
      <c r="B70" s="68">
        <v>0.2</v>
      </c>
      <c r="D70" s="282">
        <v>0.02</v>
      </c>
      <c r="E70" s="283"/>
      <c r="F70" s="66">
        <v>0.6</v>
      </c>
    </row>
    <row r="71" spans="1:6" ht="12.75">
      <c r="A71" s="67">
        <v>0.6</v>
      </c>
      <c r="B71" s="68">
        <v>0.15</v>
      </c>
      <c r="D71" s="49"/>
      <c r="E71" s="65"/>
      <c r="F71" s="66"/>
    </row>
    <row r="72" spans="1:6" ht="12.75">
      <c r="A72" s="67">
        <v>0.4</v>
      </c>
      <c r="B72" s="68">
        <v>0.1</v>
      </c>
      <c r="D72" s="282">
        <v>0.01</v>
      </c>
      <c r="E72" s="283"/>
      <c r="F72" s="66">
        <v>0.55</v>
      </c>
    </row>
    <row r="73" spans="1:6" ht="12.75">
      <c r="A73" s="67">
        <v>0.3</v>
      </c>
      <c r="B73" s="68">
        <v>0.075</v>
      </c>
      <c r="D73" s="69"/>
      <c r="E73" s="70"/>
      <c r="F73" s="66"/>
    </row>
    <row r="74" spans="1:6" ht="13.5" thickBot="1">
      <c r="A74" s="67">
        <v>0.2</v>
      </c>
      <c r="B74" s="68">
        <v>0.05</v>
      </c>
      <c r="D74" s="284" t="s">
        <v>180</v>
      </c>
      <c r="E74" s="285"/>
      <c r="F74" s="71">
        <v>0.5</v>
      </c>
    </row>
    <row r="75" spans="1:2" ht="12.75">
      <c r="A75" s="67">
        <v>0.15</v>
      </c>
      <c r="B75" s="68">
        <v>0.037</v>
      </c>
    </row>
    <row r="76" spans="1:2" ht="12.75">
      <c r="A76" s="67">
        <v>0.1</v>
      </c>
      <c r="B76" s="68">
        <v>0.025</v>
      </c>
    </row>
    <row r="77" spans="1:2" ht="12.75">
      <c r="A77" s="67">
        <v>0.5</v>
      </c>
      <c r="B77" s="68">
        <v>0.012</v>
      </c>
    </row>
    <row r="78" spans="1:2" ht="13.5" thickBot="1">
      <c r="A78" s="72">
        <v>0</v>
      </c>
      <c r="B78" s="73">
        <v>0</v>
      </c>
    </row>
    <row r="80" ht="15">
      <c r="A80" s="39" t="s">
        <v>281</v>
      </c>
    </row>
    <row r="82" spans="1:8" ht="15">
      <c r="A82" s="56" t="s">
        <v>282</v>
      </c>
      <c r="D82" s="58" t="s">
        <v>286</v>
      </c>
      <c r="E82" s="59" t="s">
        <v>181</v>
      </c>
      <c r="H82" s="56" t="s">
        <v>274</v>
      </c>
    </row>
    <row r="83" spans="1:8" ht="15">
      <c r="A83" s="56" t="s">
        <v>283</v>
      </c>
      <c r="D83" s="58" t="s">
        <v>287</v>
      </c>
      <c r="E83" s="59" t="s">
        <v>182</v>
      </c>
      <c r="H83" s="56" t="s">
        <v>291</v>
      </c>
    </row>
    <row r="84" ht="15">
      <c r="H84" s="59" t="s">
        <v>292</v>
      </c>
    </row>
    <row r="85" ht="12.75">
      <c r="C85" s="97" t="s">
        <v>284</v>
      </c>
    </row>
    <row r="88" spans="2:8" ht="15">
      <c r="B88" s="57"/>
      <c r="F88" s="59"/>
      <c r="H88" s="58"/>
    </row>
    <row r="89" spans="2:8" ht="15">
      <c r="B89" s="57"/>
      <c r="F89" s="59"/>
      <c r="H89" s="58"/>
    </row>
    <row r="90" spans="7:8" ht="15">
      <c r="G90" s="59"/>
      <c r="H90" s="58"/>
    </row>
  </sheetData>
  <sheetProtection/>
  <mergeCells count="24">
    <mergeCell ref="H56:I56"/>
    <mergeCell ref="H57:I57"/>
    <mergeCell ref="A51:B51"/>
    <mergeCell ref="A52:B52"/>
    <mergeCell ref="D51:F51"/>
    <mergeCell ref="D62:E62"/>
    <mergeCell ref="D66:E66"/>
    <mergeCell ref="D68:E68"/>
    <mergeCell ref="B48:D48"/>
    <mergeCell ref="B2:F2"/>
    <mergeCell ref="D54:E54"/>
    <mergeCell ref="D56:E56"/>
    <mergeCell ref="D58:E58"/>
    <mergeCell ref="D60:E60"/>
    <mergeCell ref="D70:E70"/>
    <mergeCell ref="D72:E72"/>
    <mergeCell ref="D74:E74"/>
    <mergeCell ref="H50:I50"/>
    <mergeCell ref="H51:I51"/>
    <mergeCell ref="H52:I52"/>
    <mergeCell ref="H53:I53"/>
    <mergeCell ref="H54:I54"/>
    <mergeCell ref="H55:I55"/>
    <mergeCell ref="D64:E64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9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  <c r="H8" s="269"/>
      <c r="I8" s="269"/>
    </row>
    <row r="9" spans="1:9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  <c r="H9" s="227"/>
      <c r="I9" s="227"/>
    </row>
    <row r="10" spans="1:9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  <c r="H10" s="227"/>
      <c r="I10" s="227"/>
    </row>
    <row r="11" spans="1:9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  <c r="H11" s="227"/>
      <c r="I11" s="227"/>
    </row>
    <row r="12" spans="1:9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  <c r="H12" s="227"/>
      <c r="I12" s="227"/>
    </row>
    <row r="13" spans="1:9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  <c r="H13" s="227"/>
      <c r="I13" s="227"/>
    </row>
    <row r="14" spans="1:9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  <c r="H14" s="227"/>
      <c r="I14" s="227"/>
    </row>
    <row r="15" spans="1:9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  <c r="H15" s="227"/>
      <c r="I15" s="227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H16" s="227"/>
      <c r="I16" s="227"/>
      <c r="J16" t="s">
        <v>11</v>
      </c>
    </row>
    <row r="17" spans="1:9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  <c r="H17" s="227"/>
      <c r="I17" s="227"/>
    </row>
    <row r="18" spans="1:9" ht="12.75" customHeight="1">
      <c r="A18" s="21"/>
      <c r="B18" s="110"/>
      <c r="C18" s="24"/>
      <c r="D18" s="24"/>
      <c r="E18" s="24"/>
      <c r="F18" s="24"/>
      <c r="G18" s="32"/>
      <c r="H18" s="227"/>
      <c r="I18" s="227"/>
    </row>
    <row r="19" spans="1:9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  <c r="H19" s="227"/>
      <c r="I19" s="227"/>
    </row>
    <row r="20" spans="1:9" ht="16.5" customHeight="1">
      <c r="A20" s="8"/>
      <c r="B20" s="112"/>
      <c r="C20" s="5"/>
      <c r="D20" s="5"/>
      <c r="E20" s="5"/>
      <c r="F20" s="5"/>
      <c r="H20" s="227"/>
      <c r="I20" s="227"/>
    </row>
    <row r="21" spans="1:9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  <c r="H21" s="270"/>
      <c r="I21" s="227"/>
    </row>
    <row r="22" spans="1:9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  <c r="H22" s="190"/>
      <c r="I22" s="227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/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10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  <c r="J134" s="91" t="s">
        <v>11</v>
      </c>
    </row>
    <row r="135" spans="1:7" ht="12.75" customHeight="1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99"/>
  </sheetPr>
  <dimension ref="A1:K146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10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  <c r="J134" s="91" t="s">
        <v>11</v>
      </c>
    </row>
    <row r="135" spans="1:7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  <row r="146" ht="12.75">
      <c r="D146" s="91" t="s">
        <v>11</v>
      </c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7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</row>
    <row r="135" spans="1:10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  <c r="J135" s="91" t="s">
        <v>11</v>
      </c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FF99"/>
  </sheetPr>
  <dimension ref="A1:K137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30.57421875" style="0" customWidth="1"/>
    <col min="3" max="4" width="18.28125" style="0" customWidth="1"/>
    <col min="5" max="5" width="19.28125" style="0" customWidth="1"/>
    <col min="6" max="6" width="14.140625" style="0" customWidth="1"/>
    <col min="7" max="7" width="26.7109375" style="0" customWidth="1"/>
  </cols>
  <sheetData>
    <row r="1" spans="1:5" ht="12.75">
      <c r="A1" s="1" t="s">
        <v>4</v>
      </c>
      <c r="B1" s="3"/>
      <c r="C1" s="3"/>
      <c r="D1" s="1" t="s">
        <v>16</v>
      </c>
      <c r="E1" s="2"/>
    </row>
    <row r="2" spans="1:5" ht="12.75">
      <c r="A2" s="1" t="s">
        <v>2</v>
      </c>
      <c r="B2" s="3"/>
      <c r="C2" s="3"/>
      <c r="D2" s="1" t="s">
        <v>17</v>
      </c>
      <c r="E2" s="4"/>
    </row>
    <row r="3" spans="1:3" ht="12.75">
      <c r="A3" s="1" t="s">
        <v>3</v>
      </c>
      <c r="B3" s="3"/>
      <c r="C3" s="3"/>
    </row>
    <row r="4" spans="1:7" ht="12.75">
      <c r="A4" s="1"/>
      <c r="B4" s="106"/>
      <c r="C4" s="200" t="s">
        <v>238</v>
      </c>
      <c r="D4" s="201"/>
      <c r="E4" s="201"/>
      <c r="F4" s="201"/>
      <c r="G4" s="201"/>
    </row>
    <row r="5" spans="1:7" ht="12.75">
      <c r="A5" s="1"/>
      <c r="B5" s="106"/>
      <c r="C5" s="200" t="s">
        <v>239</v>
      </c>
      <c r="D5" s="201"/>
      <c r="E5" s="201"/>
      <c r="F5" s="201"/>
      <c r="G5" s="201"/>
    </row>
    <row r="6" spans="1:3" ht="12.75">
      <c r="A6" s="1"/>
      <c r="B6" s="3"/>
      <c r="C6" s="3"/>
    </row>
    <row r="7" spans="1:7" ht="12.75">
      <c r="A7" s="14" t="s">
        <v>41</v>
      </c>
      <c r="B7" s="108" t="s">
        <v>8</v>
      </c>
      <c r="C7" s="15">
        <v>10</v>
      </c>
      <c r="D7" s="15">
        <v>5</v>
      </c>
      <c r="E7" s="15">
        <v>1</v>
      </c>
      <c r="F7" s="15">
        <v>0</v>
      </c>
      <c r="G7" s="15" t="s">
        <v>15</v>
      </c>
    </row>
    <row r="8" spans="1:7" ht="22.5">
      <c r="A8" s="202" t="s">
        <v>385</v>
      </c>
      <c r="B8" s="189"/>
      <c r="C8" s="268" t="s">
        <v>386</v>
      </c>
      <c r="D8" s="268" t="s">
        <v>387</v>
      </c>
      <c r="E8" s="268" t="s">
        <v>388</v>
      </c>
      <c r="F8" s="202"/>
      <c r="G8" s="241" t="s">
        <v>11</v>
      </c>
    </row>
    <row r="9" spans="1:7" ht="12.75">
      <c r="A9" s="34" t="s">
        <v>35</v>
      </c>
      <c r="B9" s="189"/>
      <c r="C9" s="251" t="s">
        <v>18</v>
      </c>
      <c r="D9" s="251" t="s">
        <v>0</v>
      </c>
      <c r="E9" s="277" t="s">
        <v>444</v>
      </c>
      <c r="F9" s="202"/>
      <c r="G9" s="241"/>
    </row>
    <row r="10" spans="1:7" ht="12.75">
      <c r="A10" s="34" t="s">
        <v>12</v>
      </c>
      <c r="B10" s="189"/>
      <c r="C10" s="251" t="s">
        <v>5</v>
      </c>
      <c r="D10" s="251" t="s">
        <v>6</v>
      </c>
      <c r="E10" s="251" t="s">
        <v>7</v>
      </c>
      <c r="F10" s="202"/>
      <c r="G10" s="241"/>
    </row>
    <row r="11" spans="1:7" ht="12.75">
      <c r="A11" s="34" t="s">
        <v>13</v>
      </c>
      <c r="B11" s="189"/>
      <c r="C11" s="268" t="s">
        <v>1</v>
      </c>
      <c r="D11" s="251" t="s">
        <v>9</v>
      </c>
      <c r="E11" s="251" t="s">
        <v>10</v>
      </c>
      <c r="F11" s="202"/>
      <c r="G11" s="241"/>
    </row>
    <row r="12" spans="1:7" ht="12.75">
      <c r="A12" s="34" t="s">
        <v>14</v>
      </c>
      <c r="B12" s="189"/>
      <c r="C12" s="251" t="s">
        <v>20</v>
      </c>
      <c r="D12" s="251" t="s">
        <v>21</v>
      </c>
      <c r="E12" s="251" t="s">
        <v>22</v>
      </c>
      <c r="F12" s="202"/>
      <c r="G12" s="241"/>
    </row>
    <row r="13" spans="1:7" ht="12.75">
      <c r="A13" s="34" t="s">
        <v>19</v>
      </c>
      <c r="B13" s="189"/>
      <c r="C13" s="251" t="s">
        <v>445</v>
      </c>
      <c r="D13" s="251" t="s">
        <v>399</v>
      </c>
      <c r="E13" s="251" t="s">
        <v>400</v>
      </c>
      <c r="F13" s="202"/>
      <c r="G13" s="241"/>
    </row>
    <row r="14" spans="1:7" ht="22.5">
      <c r="A14" s="235" t="s">
        <v>23</v>
      </c>
      <c r="B14" s="189"/>
      <c r="C14" s="278" t="s">
        <v>24</v>
      </c>
      <c r="D14" s="278" t="s">
        <v>389</v>
      </c>
      <c r="E14" s="251" t="s">
        <v>446</v>
      </c>
      <c r="F14" s="202"/>
      <c r="G14" s="241"/>
    </row>
    <row r="15" spans="1:7" ht="22.5">
      <c r="A15" s="250" t="s">
        <v>391</v>
      </c>
      <c r="B15" s="252"/>
      <c r="C15" s="278" t="s">
        <v>392</v>
      </c>
      <c r="D15" s="251" t="s">
        <v>393</v>
      </c>
      <c r="E15" s="251" t="s">
        <v>394</v>
      </c>
      <c r="F15" s="202"/>
      <c r="G15" s="241"/>
    </row>
    <row r="16" spans="1:10" ht="12.75">
      <c r="A16" s="202" t="s">
        <v>396</v>
      </c>
      <c r="B16" s="189"/>
      <c r="C16" s="251" t="s">
        <v>395</v>
      </c>
      <c r="D16" s="251" t="s">
        <v>397</v>
      </c>
      <c r="E16" s="251" t="s">
        <v>398</v>
      </c>
      <c r="F16" s="202"/>
      <c r="G16" s="241"/>
      <c r="J16" t="s">
        <v>11</v>
      </c>
    </row>
    <row r="17" spans="1:7" ht="12.75">
      <c r="A17" s="18" t="s">
        <v>401</v>
      </c>
      <c r="B17" s="109"/>
      <c r="C17" s="279" t="s">
        <v>24</v>
      </c>
      <c r="D17" s="279" t="s">
        <v>334</v>
      </c>
      <c r="E17" s="279" t="s">
        <v>335</v>
      </c>
      <c r="F17" s="202"/>
      <c r="G17" s="11" t="s">
        <v>11</v>
      </c>
    </row>
    <row r="18" spans="1:7" ht="12.75" customHeight="1">
      <c r="A18" s="21"/>
      <c r="B18" s="110"/>
      <c r="C18" s="24"/>
      <c r="D18" s="24"/>
      <c r="E18" s="24"/>
      <c r="F18" s="24"/>
      <c r="G18" s="32"/>
    </row>
    <row r="19" spans="1:7" ht="12.75">
      <c r="A19" s="33" t="s">
        <v>77</v>
      </c>
      <c r="B19" s="111">
        <f>SUM(B8:B17)/10</f>
        <v>0</v>
      </c>
      <c r="C19" s="25" t="s">
        <v>11</v>
      </c>
      <c r="D19" s="25"/>
      <c r="E19" s="25"/>
      <c r="F19" s="25"/>
      <c r="G19" s="22"/>
    </row>
    <row r="20" spans="1:6" ht="16.5" customHeight="1">
      <c r="A20" s="8"/>
      <c r="B20" s="112"/>
      <c r="C20" s="5"/>
      <c r="D20" s="5"/>
      <c r="E20" s="5"/>
      <c r="F20" s="5"/>
    </row>
    <row r="21" spans="1:7" ht="12.75">
      <c r="A21" s="14" t="s">
        <v>42</v>
      </c>
      <c r="B21" s="108" t="s">
        <v>8</v>
      </c>
      <c r="C21" s="15">
        <v>10</v>
      </c>
      <c r="D21" s="15">
        <v>5</v>
      </c>
      <c r="E21" s="15">
        <v>1</v>
      </c>
      <c r="F21" s="15">
        <v>0</v>
      </c>
      <c r="G21" s="15" t="s">
        <v>15</v>
      </c>
    </row>
    <row r="22" spans="1:7" ht="12.75">
      <c r="A22" s="20" t="s">
        <v>52</v>
      </c>
      <c r="B22" s="109"/>
      <c r="C22" s="242" t="s">
        <v>56</v>
      </c>
      <c r="D22" s="242" t="s">
        <v>57</v>
      </c>
      <c r="E22" s="242" t="s">
        <v>55</v>
      </c>
      <c r="F22" s="242"/>
      <c r="G22" s="11"/>
    </row>
    <row r="23" spans="1:7" ht="12.75">
      <c r="A23" s="20" t="s">
        <v>53</v>
      </c>
      <c r="B23" s="114">
        <f>B19</f>
        <v>0</v>
      </c>
      <c r="C23" s="242"/>
      <c r="D23" s="242"/>
      <c r="E23" s="242"/>
      <c r="F23" s="242"/>
      <c r="G23" s="11"/>
    </row>
    <row r="24" spans="1:7" ht="12.75">
      <c r="A24" s="20" t="s">
        <v>75</v>
      </c>
      <c r="B24" s="114">
        <f>B8</f>
        <v>0</v>
      </c>
      <c r="C24" s="242"/>
      <c r="D24" s="242"/>
      <c r="E24" s="242"/>
      <c r="F24" s="242"/>
      <c r="G24" s="11"/>
    </row>
    <row r="25" spans="1:7" ht="12.75">
      <c r="A25" s="20" t="s">
        <v>51</v>
      </c>
      <c r="B25" s="109"/>
      <c r="C25" s="242" t="s">
        <v>58</v>
      </c>
      <c r="D25" s="242" t="s">
        <v>59</v>
      </c>
      <c r="E25" s="242" t="s">
        <v>60</v>
      </c>
      <c r="F25" s="242"/>
      <c r="G25" s="11"/>
    </row>
    <row r="26" spans="1:7" ht="22.5">
      <c r="A26" s="233" t="s">
        <v>54</v>
      </c>
      <c r="B26" s="232"/>
      <c r="C26" s="224" t="s">
        <v>448</v>
      </c>
      <c r="D26" s="224" t="s">
        <v>447</v>
      </c>
      <c r="E26" s="239" t="s">
        <v>237</v>
      </c>
      <c r="F26" s="276"/>
      <c r="G26" s="27"/>
    </row>
    <row r="27" spans="1:7" ht="12.75">
      <c r="A27" s="18" t="s">
        <v>61</v>
      </c>
      <c r="B27" s="109"/>
      <c r="C27" s="242" t="s">
        <v>62</v>
      </c>
      <c r="D27" s="242" t="s">
        <v>63</v>
      </c>
      <c r="E27" s="242" t="s">
        <v>64</v>
      </c>
      <c r="F27" s="242"/>
      <c r="G27" s="11"/>
    </row>
    <row r="28" spans="1:7" ht="33.75">
      <c r="A28" s="225" t="s">
        <v>65</v>
      </c>
      <c r="B28" s="115"/>
      <c r="C28" s="230" t="s">
        <v>369</v>
      </c>
      <c r="D28" s="230" t="s">
        <v>370</v>
      </c>
      <c r="E28" s="230" t="s">
        <v>449</v>
      </c>
      <c r="F28" s="224"/>
      <c r="G28" s="27"/>
    </row>
    <row r="29" spans="1:7" ht="12.75">
      <c r="A29" s="18" t="s">
        <v>66</v>
      </c>
      <c r="B29" s="109"/>
      <c r="C29" s="242" t="s">
        <v>69</v>
      </c>
      <c r="D29" s="242" t="s">
        <v>67</v>
      </c>
      <c r="E29" s="242" t="s">
        <v>68</v>
      </c>
      <c r="F29" s="242"/>
      <c r="G29" s="11"/>
    </row>
    <row r="30" spans="1:7" ht="12.75">
      <c r="A30" s="18" t="s">
        <v>70</v>
      </c>
      <c r="B30" s="109"/>
      <c r="C30" s="242" t="s">
        <v>71</v>
      </c>
      <c r="D30" s="242" t="s">
        <v>72</v>
      </c>
      <c r="E30" s="242" t="s">
        <v>73</v>
      </c>
      <c r="F30" s="242"/>
      <c r="G30" s="11"/>
    </row>
    <row r="31" spans="1:7" ht="12.75">
      <c r="A31" s="18" t="s">
        <v>74</v>
      </c>
      <c r="B31" s="114">
        <f>B13</f>
        <v>0</v>
      </c>
      <c r="C31" s="242"/>
      <c r="D31" s="242"/>
      <c r="E31" s="242"/>
      <c r="F31" s="242"/>
      <c r="G31" s="11"/>
    </row>
    <row r="32" spans="1:7" ht="12.75" customHeight="1">
      <c r="A32" s="21"/>
      <c r="B32" s="110"/>
      <c r="C32" s="29"/>
      <c r="D32" s="29"/>
      <c r="E32" s="24"/>
      <c r="F32" s="24"/>
      <c r="G32" s="32"/>
    </row>
    <row r="33" spans="1:7" ht="12.75">
      <c r="A33" s="33" t="s">
        <v>76</v>
      </c>
      <c r="B33" s="111">
        <f>SUM(B22:B31)/10</f>
        <v>0</v>
      </c>
      <c r="C33" s="31"/>
      <c r="D33" s="31"/>
      <c r="E33" s="31"/>
      <c r="F33" s="31"/>
      <c r="G33" s="22"/>
    </row>
    <row r="34" spans="1:6" ht="16.5" customHeight="1">
      <c r="A34" s="5"/>
      <c r="B34" s="112"/>
      <c r="C34" s="5"/>
      <c r="D34" s="5"/>
      <c r="E34" s="5"/>
      <c r="F34" s="5"/>
    </row>
    <row r="35" spans="1:7" ht="12.75">
      <c r="A35" s="14" t="s">
        <v>43</v>
      </c>
      <c r="B35" s="108" t="s">
        <v>8</v>
      </c>
      <c r="C35" s="15">
        <v>10</v>
      </c>
      <c r="D35" s="15">
        <v>5</v>
      </c>
      <c r="E35" s="15">
        <v>1</v>
      </c>
      <c r="F35" s="15">
        <v>0</v>
      </c>
      <c r="G35" s="15" t="s">
        <v>15</v>
      </c>
    </row>
    <row r="36" spans="1:10" ht="33.75">
      <c r="A36" s="231" t="s">
        <v>80</v>
      </c>
      <c r="B36" s="232"/>
      <c r="C36" s="230" t="s">
        <v>374</v>
      </c>
      <c r="D36" s="230" t="s">
        <v>78</v>
      </c>
      <c r="E36" s="239" t="s">
        <v>402</v>
      </c>
      <c r="F36" s="224"/>
      <c r="G36" s="26"/>
      <c r="J36" t="s">
        <v>11</v>
      </c>
    </row>
    <row r="37" spans="1:7" ht="12.75">
      <c r="A37" s="18" t="s">
        <v>79</v>
      </c>
      <c r="B37" s="114">
        <f>B8</f>
        <v>0</v>
      </c>
      <c r="C37" s="242"/>
      <c r="D37" s="242"/>
      <c r="E37" s="242"/>
      <c r="F37" s="242"/>
      <c r="G37" s="18"/>
    </row>
    <row r="38" spans="1:7" ht="12.75">
      <c r="A38" s="18" t="s">
        <v>81</v>
      </c>
      <c r="B38" s="114">
        <f>B25</f>
        <v>0</v>
      </c>
      <c r="C38" s="242"/>
      <c r="D38" s="242"/>
      <c r="E38" s="242"/>
      <c r="F38" s="242"/>
      <c r="G38" s="18"/>
    </row>
    <row r="39" spans="1:7" ht="12.75">
      <c r="A39" s="18" t="s">
        <v>322</v>
      </c>
      <c r="B39" s="109"/>
      <c r="C39" s="242" t="s">
        <v>56</v>
      </c>
      <c r="D39" s="242" t="s">
        <v>82</v>
      </c>
      <c r="E39" s="242" t="s">
        <v>83</v>
      </c>
      <c r="F39" s="242" t="s">
        <v>84</v>
      </c>
      <c r="G39" s="18"/>
    </row>
    <row r="40" spans="1:7" ht="12.75">
      <c r="A40" s="18" t="s">
        <v>85</v>
      </c>
      <c r="B40" s="109"/>
      <c r="C40" s="242" t="s">
        <v>323</v>
      </c>
      <c r="D40" s="242" t="s">
        <v>324</v>
      </c>
      <c r="E40" s="242" t="s">
        <v>325</v>
      </c>
      <c r="F40" s="242" t="s">
        <v>84</v>
      </c>
      <c r="G40" s="18"/>
    </row>
    <row r="41" spans="1:7" ht="33.75">
      <c r="A41" s="225" t="s">
        <v>86</v>
      </c>
      <c r="B41" s="115"/>
      <c r="C41" s="224" t="s">
        <v>353</v>
      </c>
      <c r="D41" s="230" t="s">
        <v>354</v>
      </c>
      <c r="E41" s="224" t="s">
        <v>355</v>
      </c>
      <c r="F41" s="230" t="s">
        <v>84</v>
      </c>
      <c r="G41" s="26"/>
    </row>
    <row r="42" spans="1:7" ht="12.75">
      <c r="A42" s="18" t="s">
        <v>87</v>
      </c>
      <c r="B42" s="109"/>
      <c r="C42" s="242" t="s">
        <v>90</v>
      </c>
      <c r="D42" s="242" t="s">
        <v>88</v>
      </c>
      <c r="E42" s="242" t="s">
        <v>89</v>
      </c>
      <c r="F42" s="242"/>
      <c r="G42" s="18"/>
    </row>
    <row r="43" spans="1:7" ht="12.75">
      <c r="A43" s="18" t="s">
        <v>91</v>
      </c>
      <c r="B43" s="109"/>
      <c r="C43" s="242" t="s">
        <v>92</v>
      </c>
      <c r="D43" s="242" t="s">
        <v>93</v>
      </c>
      <c r="E43" s="242" t="s">
        <v>94</v>
      </c>
      <c r="F43" s="242"/>
      <c r="G43" s="18"/>
    </row>
    <row r="44" spans="1:7" ht="12.75">
      <c r="A44" s="18" t="s">
        <v>99</v>
      </c>
      <c r="B44" s="109"/>
      <c r="C44" s="242" t="s">
        <v>96</v>
      </c>
      <c r="D44" s="242" t="s">
        <v>97</v>
      </c>
      <c r="E44" s="242" t="s">
        <v>98</v>
      </c>
      <c r="F44" s="224"/>
      <c r="G44" s="18"/>
    </row>
    <row r="45" spans="1:7" ht="22.5">
      <c r="A45" s="225" t="s">
        <v>434</v>
      </c>
      <c r="B45" s="115"/>
      <c r="C45" s="230" t="s">
        <v>100</v>
      </c>
      <c r="D45" s="224" t="s">
        <v>379</v>
      </c>
      <c r="E45" s="230" t="s">
        <v>380</v>
      </c>
      <c r="F45" s="230" t="s">
        <v>36</v>
      </c>
      <c r="G45" s="26"/>
    </row>
    <row r="46" spans="1:7" ht="33.75">
      <c r="A46" s="230" t="s">
        <v>457</v>
      </c>
      <c r="B46" s="232"/>
      <c r="C46" s="230" t="s">
        <v>375</v>
      </c>
      <c r="D46" s="224" t="s">
        <v>381</v>
      </c>
      <c r="E46" s="230" t="s">
        <v>377</v>
      </c>
      <c r="F46" s="230" t="s">
        <v>378</v>
      </c>
      <c r="G46" s="26"/>
    </row>
    <row r="47" spans="1:7" ht="12.75">
      <c r="A47" s="21"/>
      <c r="B47" s="110"/>
      <c r="C47" s="24"/>
      <c r="D47" s="24"/>
      <c r="E47" s="24"/>
      <c r="F47" s="99"/>
      <c r="G47" s="23"/>
    </row>
    <row r="48" spans="1:7" ht="12.75" customHeight="1">
      <c r="A48" s="36" t="s">
        <v>101</v>
      </c>
      <c r="B48" s="111">
        <f>SUM(B36:B46)/11</f>
        <v>0</v>
      </c>
      <c r="C48" s="31"/>
      <c r="D48" s="31"/>
      <c r="E48" s="31"/>
      <c r="F48" s="31"/>
      <c r="G48" s="28"/>
    </row>
    <row r="49" spans="1:7" ht="12.75" customHeight="1">
      <c r="A49" s="5"/>
      <c r="B49" s="112"/>
      <c r="C49" s="5"/>
      <c r="D49" s="5"/>
      <c r="E49" s="5"/>
      <c r="F49" s="5"/>
      <c r="G49" s="5"/>
    </row>
    <row r="50" spans="1:7" ht="16.5" customHeight="1">
      <c r="A50" s="14" t="s">
        <v>102</v>
      </c>
      <c r="B50" s="108" t="s">
        <v>8</v>
      </c>
      <c r="C50" s="15">
        <v>10</v>
      </c>
      <c r="D50" s="15">
        <v>5</v>
      </c>
      <c r="E50" s="15">
        <v>1</v>
      </c>
      <c r="F50" s="15">
        <v>0</v>
      </c>
      <c r="G50" s="15" t="s">
        <v>15</v>
      </c>
    </row>
    <row r="51" spans="1:7" ht="12.75">
      <c r="A51" s="18" t="s">
        <v>103</v>
      </c>
      <c r="B51" s="109"/>
      <c r="C51" s="274" t="s">
        <v>104</v>
      </c>
      <c r="D51" s="242" t="s">
        <v>63</v>
      </c>
      <c r="E51" s="242" t="s">
        <v>64</v>
      </c>
      <c r="F51" s="242"/>
      <c r="G51" s="18"/>
    </row>
    <row r="52" spans="1:7" ht="22.5">
      <c r="A52" s="18" t="s">
        <v>105</v>
      </c>
      <c r="B52" s="109"/>
      <c r="C52" s="242" t="s">
        <v>106</v>
      </c>
      <c r="D52" s="242" t="s">
        <v>107</v>
      </c>
      <c r="E52" s="242" t="s">
        <v>108</v>
      </c>
      <c r="F52" s="276"/>
      <c r="G52" s="18"/>
    </row>
    <row r="53" spans="1:7" ht="22.5">
      <c r="A53" s="18" t="s">
        <v>109</v>
      </c>
      <c r="B53" s="109"/>
      <c r="C53" s="242" t="s">
        <v>110</v>
      </c>
      <c r="D53" s="242" t="s">
        <v>111</v>
      </c>
      <c r="E53" s="242" t="s">
        <v>336</v>
      </c>
      <c r="F53" s="242"/>
      <c r="G53" s="18"/>
    </row>
    <row r="54" spans="1:7" ht="12.75">
      <c r="A54" s="18" t="s">
        <v>112</v>
      </c>
      <c r="B54" s="109"/>
      <c r="C54" s="242" t="s">
        <v>58</v>
      </c>
      <c r="D54" s="242" t="s">
        <v>113</v>
      </c>
      <c r="E54" s="242" t="s">
        <v>114</v>
      </c>
      <c r="F54" s="242"/>
      <c r="G54" s="18"/>
    </row>
    <row r="55" spans="1:7" ht="22.5">
      <c r="A55" s="18" t="s">
        <v>436</v>
      </c>
      <c r="B55" s="109"/>
      <c r="C55" s="242" t="s">
        <v>115</v>
      </c>
      <c r="D55" s="242" t="s">
        <v>116</v>
      </c>
      <c r="E55" s="242" t="s">
        <v>117</v>
      </c>
      <c r="F55" s="242"/>
      <c r="G55" s="281"/>
    </row>
    <row r="56" spans="1:7" ht="12.75">
      <c r="A56" s="18" t="s">
        <v>441</v>
      </c>
      <c r="B56" s="109"/>
      <c r="C56" s="242" t="s">
        <v>121</v>
      </c>
      <c r="D56" s="242" t="s">
        <v>123</v>
      </c>
      <c r="E56" s="242" t="s">
        <v>122</v>
      </c>
      <c r="F56" s="242"/>
      <c r="G56" s="18"/>
    </row>
    <row r="57" spans="2:7" ht="12.75">
      <c r="B57" s="140"/>
      <c r="C57" s="24"/>
      <c r="D57" s="24"/>
      <c r="E57" s="24"/>
      <c r="F57" s="24"/>
      <c r="G57" s="23"/>
    </row>
    <row r="58" spans="1:7" ht="12.75">
      <c r="A58" s="33" t="s">
        <v>124</v>
      </c>
      <c r="B58" s="111">
        <f>SUM(B51:B56)/6</f>
        <v>0</v>
      </c>
      <c r="C58" s="31"/>
      <c r="D58" s="31"/>
      <c r="E58" s="31"/>
      <c r="F58" s="31"/>
      <c r="G58" s="28"/>
    </row>
    <row r="59" spans="1:7" ht="12.75">
      <c r="A59" s="132"/>
      <c r="B59" s="112"/>
      <c r="C59" s="5"/>
      <c r="D59" s="5"/>
      <c r="E59" s="5"/>
      <c r="F59" s="5"/>
      <c r="G59" s="131"/>
    </row>
    <row r="60" spans="1:7" ht="12.75" customHeight="1">
      <c r="A60" s="14" t="s">
        <v>125</v>
      </c>
      <c r="B60" s="108" t="s">
        <v>8</v>
      </c>
      <c r="C60" s="15">
        <v>10</v>
      </c>
      <c r="D60" s="15">
        <v>5</v>
      </c>
      <c r="E60" s="15">
        <v>1</v>
      </c>
      <c r="F60" s="15">
        <v>0</v>
      </c>
      <c r="G60" s="15" t="s">
        <v>15</v>
      </c>
    </row>
    <row r="61" spans="1:7" ht="16.5" customHeight="1">
      <c r="A61" s="18" t="s">
        <v>126</v>
      </c>
      <c r="B61" s="114">
        <f>B19</f>
        <v>0</v>
      </c>
      <c r="C61" s="18"/>
      <c r="D61" s="18"/>
      <c r="E61" s="18"/>
      <c r="F61" s="18"/>
      <c r="G61" s="18"/>
    </row>
    <row r="62" spans="1:7" ht="16.5" customHeight="1">
      <c r="A62" s="18" t="s">
        <v>127</v>
      </c>
      <c r="B62" s="114">
        <f>B33</f>
        <v>0</v>
      </c>
      <c r="C62" s="18"/>
      <c r="D62" s="18"/>
      <c r="E62" s="18"/>
      <c r="F62" s="18"/>
      <c r="G62" s="11"/>
    </row>
    <row r="63" spans="1:7" ht="12.75">
      <c r="A63" s="34" t="s">
        <v>265</v>
      </c>
      <c r="B63" s="193">
        <f>B48</f>
        <v>0</v>
      </c>
      <c r="C63" s="34"/>
      <c r="D63" s="18"/>
      <c r="E63" s="18"/>
      <c r="F63" s="18"/>
      <c r="G63" s="11"/>
    </row>
    <row r="64" spans="1:8" ht="22.5">
      <c r="A64" s="18" t="s">
        <v>316</v>
      </c>
      <c r="B64" s="189"/>
      <c r="C64" s="242" t="s">
        <v>106</v>
      </c>
      <c r="D64" s="242" t="s">
        <v>107</v>
      </c>
      <c r="E64" s="242" t="s">
        <v>108</v>
      </c>
      <c r="F64" s="242"/>
      <c r="G64" s="11"/>
      <c r="H64" s="190"/>
    </row>
    <row r="65" spans="1:8" ht="22.5">
      <c r="A65" s="18" t="s">
        <v>314</v>
      </c>
      <c r="B65" s="109"/>
      <c r="C65" s="242" t="s">
        <v>128</v>
      </c>
      <c r="D65" s="242" t="s">
        <v>450</v>
      </c>
      <c r="E65" s="202" t="s">
        <v>313</v>
      </c>
      <c r="F65" s="202"/>
      <c r="G65" s="18"/>
      <c r="H65" s="190"/>
    </row>
    <row r="66" spans="1:7" ht="12.75">
      <c r="A66" s="18" t="s">
        <v>260</v>
      </c>
      <c r="B66" s="109"/>
      <c r="C66" s="274" t="s">
        <v>130</v>
      </c>
      <c r="D66" s="242" t="s">
        <v>129</v>
      </c>
      <c r="E66" s="242" t="s">
        <v>64</v>
      </c>
      <c r="F66" s="242"/>
      <c r="G66" s="18"/>
    </row>
    <row r="67" spans="1:7" ht="12.75">
      <c r="A67" s="18" t="s">
        <v>315</v>
      </c>
      <c r="B67" s="109"/>
      <c r="C67" s="242" t="s">
        <v>131</v>
      </c>
      <c r="D67" s="242" t="s">
        <v>132</v>
      </c>
      <c r="E67" s="275" t="s">
        <v>317</v>
      </c>
      <c r="F67" s="202" t="s">
        <v>95</v>
      </c>
      <c r="G67" s="18"/>
    </row>
    <row r="68" spans="1:7" ht="12.75">
      <c r="A68" s="18" t="s">
        <v>261</v>
      </c>
      <c r="B68" s="114">
        <f>B58</f>
        <v>0</v>
      </c>
      <c r="C68" s="242"/>
      <c r="D68" s="242"/>
      <c r="E68" s="242"/>
      <c r="F68" s="242"/>
      <c r="G68" s="18"/>
    </row>
    <row r="69" spans="1:7" ht="12.75">
      <c r="A69" s="18" t="s">
        <v>262</v>
      </c>
      <c r="B69" s="109"/>
      <c r="C69" s="242" t="s">
        <v>133</v>
      </c>
      <c r="D69" s="242"/>
      <c r="E69" s="242"/>
      <c r="F69" s="242" t="s">
        <v>134</v>
      </c>
      <c r="G69" s="18"/>
    </row>
    <row r="70" spans="2:7" ht="12.75">
      <c r="B70" s="140"/>
      <c r="G70" s="32"/>
    </row>
    <row r="71" spans="1:7" ht="12.75">
      <c r="A71" s="33" t="s">
        <v>135</v>
      </c>
      <c r="B71" s="111">
        <f>SUM(B61:B69)/9</f>
        <v>0</v>
      </c>
      <c r="C71" s="31"/>
      <c r="D71" s="31"/>
      <c r="E71" s="31"/>
      <c r="F71" s="31"/>
      <c r="G71" s="28"/>
    </row>
    <row r="72" spans="1:7" ht="12.75" customHeight="1">
      <c r="A72" s="5"/>
      <c r="B72" s="112"/>
      <c r="C72" s="5"/>
      <c r="D72" s="5"/>
      <c r="E72" s="5"/>
      <c r="F72" s="5"/>
      <c r="G72" s="5"/>
    </row>
    <row r="73" spans="1:7" ht="12.75" customHeight="1">
      <c r="A73" s="14" t="s">
        <v>136</v>
      </c>
      <c r="B73" s="108" t="s">
        <v>8</v>
      </c>
      <c r="C73" s="15">
        <v>10</v>
      </c>
      <c r="D73" s="15">
        <v>5</v>
      </c>
      <c r="E73" s="15">
        <v>1</v>
      </c>
      <c r="F73" s="15">
        <v>0</v>
      </c>
      <c r="G73" s="15" t="s">
        <v>15</v>
      </c>
    </row>
    <row r="74" spans="1:7" ht="16.5" customHeight="1">
      <c r="A74" s="18" t="s">
        <v>137</v>
      </c>
      <c r="B74" s="114">
        <f>B33</f>
        <v>0</v>
      </c>
      <c r="C74" s="18" t="s">
        <v>11</v>
      </c>
      <c r="D74" s="18"/>
      <c r="E74" s="18"/>
      <c r="F74" s="18"/>
      <c r="G74" s="18"/>
    </row>
    <row r="75" spans="1:7" ht="22.5">
      <c r="A75" s="18" t="s">
        <v>138</v>
      </c>
      <c r="B75" s="109"/>
      <c r="C75" s="242" t="s">
        <v>139</v>
      </c>
      <c r="D75" s="242" t="s">
        <v>140</v>
      </c>
      <c r="E75" s="273" t="s">
        <v>413</v>
      </c>
      <c r="F75" s="202" t="s">
        <v>95</v>
      </c>
      <c r="G75" s="18"/>
    </row>
    <row r="76" spans="1:7" ht="12.75">
      <c r="A76" s="18" t="s">
        <v>266</v>
      </c>
      <c r="B76" s="109"/>
      <c r="C76" s="242" t="s">
        <v>141</v>
      </c>
      <c r="D76" s="242" t="s">
        <v>142</v>
      </c>
      <c r="E76" s="202" t="s">
        <v>143</v>
      </c>
      <c r="F76" s="202"/>
      <c r="G76" s="18"/>
    </row>
    <row r="77" spans="1:7" ht="33.75">
      <c r="A77" s="26" t="s">
        <v>267</v>
      </c>
      <c r="B77" s="115"/>
      <c r="C77" s="224" t="s">
        <v>455</v>
      </c>
      <c r="D77" s="230" t="s">
        <v>456</v>
      </c>
      <c r="E77" s="239" t="s">
        <v>358</v>
      </c>
      <c r="F77" s="239" t="s">
        <v>143</v>
      </c>
      <c r="G77" s="26"/>
    </row>
    <row r="78" spans="1:7" ht="12.75">
      <c r="A78" s="18" t="s">
        <v>268</v>
      </c>
      <c r="B78" s="109"/>
      <c r="C78" s="242" t="s">
        <v>263</v>
      </c>
      <c r="D78" s="242" t="s">
        <v>144</v>
      </c>
      <c r="E78" s="202" t="s">
        <v>318</v>
      </c>
      <c r="F78" s="202" t="s">
        <v>414</v>
      </c>
      <c r="G78" s="23"/>
    </row>
    <row r="79" spans="1:7" ht="12.75">
      <c r="A79" s="18" t="s">
        <v>269</v>
      </c>
      <c r="B79" s="114">
        <f>B58</f>
        <v>0</v>
      </c>
      <c r="C79" s="242"/>
      <c r="D79" s="242"/>
      <c r="E79" s="242"/>
      <c r="F79" s="242"/>
      <c r="G79" s="18"/>
    </row>
    <row r="80" spans="2:7" ht="16.5" customHeight="1">
      <c r="B80" s="140"/>
      <c r="G80" s="32"/>
    </row>
    <row r="81" spans="1:7" ht="12.75">
      <c r="A81" s="33" t="s">
        <v>145</v>
      </c>
      <c r="B81" s="111">
        <f>SUM(B74:B79)/6</f>
        <v>0</v>
      </c>
      <c r="C81" s="31"/>
      <c r="D81" s="31"/>
      <c r="E81" s="31"/>
      <c r="F81" s="31"/>
      <c r="G81" s="28"/>
    </row>
    <row r="82" spans="1:7" ht="12.75" customHeight="1">
      <c r="A82" s="5"/>
      <c r="B82" s="112"/>
      <c r="C82" s="5"/>
      <c r="D82" s="5"/>
      <c r="E82" s="5"/>
      <c r="F82" s="5"/>
      <c r="G82" s="5"/>
    </row>
    <row r="83" spans="1:7" ht="12.75" customHeight="1">
      <c r="A83" s="14" t="s">
        <v>146</v>
      </c>
      <c r="B83" s="108" t="s">
        <v>8</v>
      </c>
      <c r="C83" s="15">
        <v>10</v>
      </c>
      <c r="D83" s="15">
        <v>5</v>
      </c>
      <c r="E83" s="15">
        <v>1</v>
      </c>
      <c r="F83" s="15">
        <v>0</v>
      </c>
      <c r="G83" s="15" t="s">
        <v>15</v>
      </c>
    </row>
    <row r="84" spans="1:7" ht="12.75">
      <c r="A84" s="124" t="s">
        <v>246</v>
      </c>
      <c r="B84" s="122"/>
      <c r="C84" s="26"/>
      <c r="D84" s="26"/>
      <c r="E84" s="26"/>
      <c r="F84" s="26"/>
      <c r="G84" s="23"/>
    </row>
    <row r="85" spans="1:7" ht="12.75">
      <c r="A85" s="125" t="s">
        <v>247</v>
      </c>
      <c r="B85" s="121"/>
      <c r="C85" s="127"/>
      <c r="D85" s="127"/>
      <c r="E85" s="127"/>
      <c r="F85" s="127"/>
      <c r="G85" s="120"/>
    </row>
    <row r="86" spans="1:7" ht="12.75">
      <c r="A86" s="125" t="s">
        <v>244</v>
      </c>
      <c r="B86" s="121"/>
      <c r="C86" s="127"/>
      <c r="D86" s="127"/>
      <c r="E86" s="127"/>
      <c r="F86" s="127"/>
      <c r="G86" s="120"/>
    </row>
    <row r="87" spans="1:7" ht="12.75">
      <c r="A87" s="126" t="s">
        <v>245</v>
      </c>
      <c r="B87" s="123"/>
      <c r="C87" s="30"/>
      <c r="D87" s="30"/>
      <c r="E87" s="30"/>
      <c r="F87" s="30"/>
      <c r="G87" s="28"/>
    </row>
    <row r="88" spans="1:7" ht="12.75" customHeight="1">
      <c r="A88" s="27"/>
      <c r="B88" s="128"/>
      <c r="C88" s="26"/>
      <c r="D88" s="26"/>
      <c r="E88" s="26"/>
      <c r="F88" s="26"/>
      <c r="G88" s="23"/>
    </row>
    <row r="89" spans="1:7" ht="12.75">
      <c r="A89" s="130" t="s">
        <v>193</v>
      </c>
      <c r="B89" s="129">
        <f>'Flood Storage'!J16</f>
        <v>0</v>
      </c>
      <c r="C89" s="30"/>
      <c r="D89" s="30"/>
      <c r="E89" s="30"/>
      <c r="F89" s="30"/>
      <c r="G89" s="28"/>
    </row>
    <row r="90" spans="2:7" ht="12.75" customHeight="1">
      <c r="B90" s="118"/>
      <c r="C90" s="5"/>
      <c r="D90" s="5"/>
      <c r="E90" s="5"/>
      <c r="F90" s="5"/>
      <c r="G90" s="5"/>
    </row>
    <row r="91" spans="1:7" ht="12.75" customHeight="1">
      <c r="A91" s="14" t="s">
        <v>46</v>
      </c>
      <c r="B91" s="108" t="s">
        <v>8</v>
      </c>
      <c r="C91" s="15">
        <v>10</v>
      </c>
      <c r="D91" s="15">
        <v>5</v>
      </c>
      <c r="E91" s="15">
        <v>1</v>
      </c>
      <c r="F91" s="15">
        <v>0</v>
      </c>
      <c r="G91" s="15" t="s">
        <v>15</v>
      </c>
    </row>
    <row r="92" spans="1:7" ht="12.75">
      <c r="A92" s="34" t="s">
        <v>187</v>
      </c>
      <c r="B92" s="189"/>
      <c r="C92" s="34" t="s">
        <v>188</v>
      </c>
      <c r="D92" s="34" t="s">
        <v>415</v>
      </c>
      <c r="E92" s="34" t="s">
        <v>416</v>
      </c>
      <c r="F92" s="18"/>
      <c r="G92" s="18"/>
    </row>
    <row r="93" spans="1:7" ht="33.75">
      <c r="A93" s="231" t="s">
        <v>189</v>
      </c>
      <c r="B93" s="237"/>
      <c r="C93" s="239" t="s">
        <v>382</v>
      </c>
      <c r="D93" s="239" t="s">
        <v>418</v>
      </c>
      <c r="E93" s="239" t="s">
        <v>451</v>
      </c>
      <c r="F93" s="18"/>
      <c r="G93" s="18"/>
    </row>
    <row r="94" spans="1:11" ht="22.5">
      <c r="A94" s="231" t="s">
        <v>404</v>
      </c>
      <c r="B94" s="237"/>
      <c r="C94" s="239" t="s">
        <v>403</v>
      </c>
      <c r="D94" s="239" t="s">
        <v>405</v>
      </c>
      <c r="E94" s="268" t="s">
        <v>406</v>
      </c>
      <c r="F94" s="256"/>
      <c r="G94" s="34"/>
      <c r="J94" s="133"/>
      <c r="K94" s="133"/>
    </row>
    <row r="95" spans="1:11" ht="22.5">
      <c r="A95" s="202" t="s">
        <v>437</v>
      </c>
      <c r="B95" s="189"/>
      <c r="C95" s="34" t="s">
        <v>190</v>
      </c>
      <c r="D95" s="34" t="s">
        <v>191</v>
      </c>
      <c r="E95" s="34" t="s">
        <v>326</v>
      </c>
      <c r="F95" s="30"/>
      <c r="G95" s="30"/>
      <c r="J95" s="133"/>
      <c r="K95" s="133"/>
    </row>
    <row r="96" spans="1:11" ht="22.5">
      <c r="A96" s="268" t="s">
        <v>452</v>
      </c>
      <c r="B96" s="252"/>
      <c r="C96" s="34" t="s">
        <v>419</v>
      </c>
      <c r="D96" s="34" t="s">
        <v>420</v>
      </c>
      <c r="E96" s="34" t="s">
        <v>421</v>
      </c>
      <c r="F96" s="256"/>
      <c r="G96" s="256"/>
      <c r="H96" s="133"/>
      <c r="I96" s="133"/>
      <c r="J96" s="133"/>
      <c r="K96" s="133"/>
    </row>
    <row r="97" spans="8:11" ht="12.75" customHeight="1">
      <c r="H97" s="196"/>
      <c r="I97" s="133"/>
      <c r="J97" s="133"/>
      <c r="K97" s="133"/>
    </row>
    <row r="98" spans="1:9" ht="12.75">
      <c r="A98" s="33" t="s">
        <v>192</v>
      </c>
      <c r="B98" s="111">
        <f>SUM(B92:B95)/5</f>
        <v>0</v>
      </c>
      <c r="C98" s="31"/>
      <c r="D98" s="31"/>
      <c r="E98" s="31"/>
      <c r="F98" s="31"/>
      <c r="G98" s="28"/>
      <c r="H98" s="192"/>
      <c r="I98" s="133"/>
    </row>
    <row r="99" spans="1:9" ht="12.75" customHeight="1">
      <c r="A99" s="5"/>
      <c r="B99" s="112"/>
      <c r="C99" s="5"/>
      <c r="D99" s="5"/>
      <c r="E99" s="5"/>
      <c r="F99" s="5"/>
      <c r="G99" s="5"/>
      <c r="I99" s="133"/>
    </row>
    <row r="100" spans="1:9" ht="12.75">
      <c r="A100" s="14" t="s">
        <v>47</v>
      </c>
      <c r="B100" s="108" t="s">
        <v>8</v>
      </c>
      <c r="C100" s="15">
        <v>10</v>
      </c>
      <c r="D100" s="15">
        <v>5</v>
      </c>
      <c r="E100" s="15">
        <v>1</v>
      </c>
      <c r="F100" s="15">
        <v>0</v>
      </c>
      <c r="G100" s="15" t="s">
        <v>15</v>
      </c>
      <c r="I100" t="s">
        <v>11</v>
      </c>
    </row>
    <row r="101" spans="1:7" ht="12.75">
      <c r="A101" s="18" t="s">
        <v>194</v>
      </c>
      <c r="B101" s="114">
        <f>B89</f>
        <v>0</v>
      </c>
      <c r="C101" s="34"/>
      <c r="D101" s="34"/>
      <c r="E101" s="34"/>
      <c r="F101" s="18"/>
      <c r="G101" s="18"/>
    </row>
    <row r="102" spans="1:7" ht="33.75">
      <c r="A102" s="231" t="s">
        <v>195</v>
      </c>
      <c r="B102" s="237"/>
      <c r="C102" s="239" t="s">
        <v>422</v>
      </c>
      <c r="D102" s="238" t="s">
        <v>383</v>
      </c>
      <c r="E102" s="239" t="s">
        <v>384</v>
      </c>
      <c r="F102" s="105"/>
      <c r="G102" s="105"/>
    </row>
    <row r="103" spans="1:7" ht="56.25">
      <c r="A103" s="239" t="s">
        <v>438</v>
      </c>
      <c r="B103" s="237"/>
      <c r="C103" s="239" t="s">
        <v>430</v>
      </c>
      <c r="D103" s="239" t="s">
        <v>432</v>
      </c>
      <c r="E103" s="239" t="s">
        <v>431</v>
      </c>
      <c r="F103" s="231"/>
      <c r="G103" s="266"/>
    </row>
    <row r="104" spans="1:7" ht="22.5">
      <c r="A104" s="34" t="s">
        <v>248</v>
      </c>
      <c r="B104" s="189"/>
      <c r="C104" s="202" t="s">
        <v>309</v>
      </c>
      <c r="D104" s="202" t="s">
        <v>310</v>
      </c>
      <c r="E104" s="202" t="s">
        <v>311</v>
      </c>
      <c r="F104" s="34"/>
      <c r="G104" s="34"/>
    </row>
    <row r="105" spans="1:7" ht="22.5">
      <c r="A105" s="34" t="s">
        <v>249</v>
      </c>
      <c r="B105" s="189"/>
      <c r="C105" s="202" t="s">
        <v>407</v>
      </c>
      <c r="D105" s="268" t="s">
        <v>408</v>
      </c>
      <c r="E105" s="268" t="s">
        <v>250</v>
      </c>
      <c r="F105" s="34"/>
      <c r="G105" s="34"/>
    </row>
    <row r="106" spans="1:7" ht="45">
      <c r="A106" s="225" t="s">
        <v>319</v>
      </c>
      <c r="B106" s="115"/>
      <c r="C106" s="238" t="s">
        <v>359</v>
      </c>
      <c r="D106" s="238" t="s">
        <v>360</v>
      </c>
      <c r="E106" s="239" t="s">
        <v>423</v>
      </c>
      <c r="F106" s="26"/>
      <c r="G106" s="26"/>
    </row>
    <row r="107" spans="1:7" ht="22.5">
      <c r="A107" s="18" t="s">
        <v>337</v>
      </c>
      <c r="B107" s="109"/>
      <c r="C107" s="202" t="s">
        <v>327</v>
      </c>
      <c r="D107" s="202" t="s">
        <v>328</v>
      </c>
      <c r="E107" s="202" t="s">
        <v>329</v>
      </c>
      <c r="F107" s="34"/>
      <c r="G107" s="34"/>
    </row>
    <row r="108" spans="2:7" ht="12.75">
      <c r="B108" s="140"/>
      <c r="G108" s="32"/>
    </row>
    <row r="109" spans="1:7" ht="12.75">
      <c r="A109" s="33" t="s">
        <v>198</v>
      </c>
      <c r="B109" s="111">
        <f>SUM(B101:B107)/7</f>
        <v>0</v>
      </c>
      <c r="C109" s="31"/>
      <c r="D109" s="31"/>
      <c r="E109" s="31"/>
      <c r="F109" s="31"/>
      <c r="G109" s="28"/>
    </row>
    <row r="110" spans="1:7" ht="12.75">
      <c r="A110" s="5"/>
      <c r="B110" s="112"/>
      <c r="C110" s="5"/>
      <c r="D110" s="5"/>
      <c r="E110" s="5"/>
      <c r="F110" s="5"/>
      <c r="G110" s="5"/>
    </row>
    <row r="111" spans="1:7" ht="12.75" customHeight="1">
      <c r="A111" s="14" t="s">
        <v>200</v>
      </c>
      <c r="B111" s="108" t="s">
        <v>8</v>
      </c>
      <c r="C111" s="15">
        <v>10</v>
      </c>
      <c r="D111" s="15">
        <v>5</v>
      </c>
      <c r="E111" s="15">
        <v>1</v>
      </c>
      <c r="F111" s="15">
        <v>0</v>
      </c>
      <c r="G111" s="15" t="s">
        <v>15</v>
      </c>
    </row>
    <row r="112" spans="1:7" ht="12.75">
      <c r="A112" s="18" t="s">
        <v>194</v>
      </c>
      <c r="B112" s="114">
        <f>B89</f>
        <v>0</v>
      </c>
      <c r="C112" s="18"/>
      <c r="D112" s="18"/>
      <c r="E112" s="18"/>
      <c r="F112" s="18"/>
      <c r="G112" s="18"/>
    </row>
    <row r="113" spans="1:7" ht="12.75">
      <c r="A113" s="18" t="s">
        <v>196</v>
      </c>
      <c r="B113" s="114">
        <f>B109</f>
        <v>0</v>
      </c>
      <c r="C113" s="18"/>
      <c r="D113" s="18"/>
      <c r="E113" s="18"/>
      <c r="F113" s="18"/>
      <c r="G113" s="18"/>
    </row>
    <row r="114" spans="1:7" ht="12.75">
      <c r="A114" s="18" t="s">
        <v>320</v>
      </c>
      <c r="B114" s="114">
        <f>B106</f>
        <v>0</v>
      </c>
      <c r="C114" s="18"/>
      <c r="D114" s="18"/>
      <c r="E114" s="18"/>
      <c r="F114" s="18"/>
      <c r="G114" s="18"/>
    </row>
    <row r="115" spans="1:7" ht="33.75">
      <c r="A115" s="26" t="s">
        <v>338</v>
      </c>
      <c r="B115" s="115"/>
      <c r="C115" s="224" t="s">
        <v>361</v>
      </c>
      <c r="D115" s="230" t="s">
        <v>362</v>
      </c>
      <c r="E115" s="230" t="s">
        <v>363</v>
      </c>
      <c r="F115" s="23"/>
      <c r="G115" s="23"/>
    </row>
    <row r="116" spans="1:7" ht="33.75">
      <c r="A116" s="231" t="s">
        <v>197</v>
      </c>
      <c r="B116" s="237">
        <v>5</v>
      </c>
      <c r="C116" s="239" t="s">
        <v>364</v>
      </c>
      <c r="D116" s="239" t="s">
        <v>365</v>
      </c>
      <c r="E116" s="239" t="s">
        <v>366</v>
      </c>
      <c r="F116" s="259"/>
      <c r="G116" s="259"/>
    </row>
    <row r="117" spans="1:7" ht="12.75">
      <c r="A117" s="21"/>
      <c r="B117" s="110"/>
      <c r="C117" s="24"/>
      <c r="D117" s="24"/>
      <c r="E117" s="24"/>
      <c r="F117" s="24"/>
      <c r="G117" s="23"/>
    </row>
    <row r="118" spans="1:7" ht="12.75">
      <c r="A118" s="33" t="s">
        <v>199</v>
      </c>
      <c r="B118" s="111">
        <f>SUM(B112:B116)/5</f>
        <v>1</v>
      </c>
      <c r="C118" s="31"/>
      <c r="D118" s="31"/>
      <c r="E118" s="31"/>
      <c r="F118" s="31"/>
      <c r="G118" s="28"/>
    </row>
    <row r="119" spans="1:7" ht="12.75">
      <c r="A119" s="5"/>
      <c r="B119" s="112"/>
      <c r="C119" s="5"/>
      <c r="D119" s="5"/>
      <c r="E119" s="5"/>
      <c r="F119" s="5"/>
      <c r="G119" s="5"/>
    </row>
    <row r="120" spans="1:7" ht="12.75" customHeight="1">
      <c r="A120" s="14" t="s">
        <v>49</v>
      </c>
      <c r="B120" s="108"/>
      <c r="C120" s="15">
        <v>10</v>
      </c>
      <c r="D120" s="15">
        <v>5</v>
      </c>
      <c r="E120" s="15">
        <v>1</v>
      </c>
      <c r="F120" s="15">
        <v>0</v>
      </c>
      <c r="G120" s="15" t="s">
        <v>15</v>
      </c>
    </row>
    <row r="121" spans="1:7" ht="12.75">
      <c r="A121" s="18" t="s">
        <v>201</v>
      </c>
      <c r="B121" s="109"/>
      <c r="C121" s="37" t="s">
        <v>204</v>
      </c>
      <c r="D121" s="18" t="s">
        <v>202</v>
      </c>
      <c r="E121" s="18" t="s">
        <v>203</v>
      </c>
      <c r="F121" s="18"/>
      <c r="G121" s="18"/>
    </row>
    <row r="122" spans="1:7" ht="12.75">
      <c r="A122" s="18" t="s">
        <v>205</v>
      </c>
      <c r="B122" s="109"/>
      <c r="C122" s="18" t="s">
        <v>206</v>
      </c>
      <c r="D122" s="18" t="s">
        <v>207</v>
      </c>
      <c r="E122" s="18" t="s">
        <v>208</v>
      </c>
      <c r="F122" s="18"/>
      <c r="G122" s="18"/>
    </row>
    <row r="123" spans="1:7" ht="12.75">
      <c r="A123" s="34" t="s">
        <v>209</v>
      </c>
      <c r="B123" s="109"/>
      <c r="C123" s="18" t="s">
        <v>330</v>
      </c>
      <c r="D123" s="18" t="s">
        <v>331</v>
      </c>
      <c r="E123" s="18" t="s">
        <v>332</v>
      </c>
      <c r="F123" s="18"/>
      <c r="G123" s="18"/>
    </row>
    <row r="124" spans="1:7" ht="22.5">
      <c r="A124" s="235" t="s">
        <v>312</v>
      </c>
      <c r="B124" s="109"/>
      <c r="C124" s="242" t="s">
        <v>367</v>
      </c>
      <c r="D124" s="242" t="s">
        <v>368</v>
      </c>
      <c r="E124" s="202" t="s">
        <v>453</v>
      </c>
      <c r="F124" s="18"/>
      <c r="G124" s="18"/>
    </row>
    <row r="125" spans="1:7" ht="12.75">
      <c r="A125" s="44"/>
      <c r="B125" s="204"/>
      <c r="F125" s="24"/>
      <c r="G125" s="23"/>
    </row>
    <row r="126" spans="1:7" ht="12.75">
      <c r="A126" s="33" t="s">
        <v>210</v>
      </c>
      <c r="B126" s="111">
        <f>SUM(B121:B124)/4</f>
        <v>0</v>
      </c>
      <c r="C126" s="31"/>
      <c r="D126" s="31"/>
      <c r="E126" s="31"/>
      <c r="F126" s="31"/>
      <c r="G126" s="28"/>
    </row>
    <row r="127" spans="1:7" ht="12.75" customHeight="1">
      <c r="A127" s="5"/>
      <c r="B127" s="112"/>
      <c r="C127" s="5"/>
      <c r="D127" s="5"/>
      <c r="E127" s="5"/>
      <c r="F127" s="5"/>
      <c r="G127" s="5"/>
    </row>
    <row r="128" spans="1:7" ht="12.75" customHeight="1">
      <c r="A128" s="14" t="s">
        <v>50</v>
      </c>
      <c r="B128" s="108"/>
      <c r="C128" s="15">
        <v>10</v>
      </c>
      <c r="D128" s="280"/>
      <c r="E128" s="280"/>
      <c r="F128" s="15">
        <v>0</v>
      </c>
      <c r="G128" s="15" t="s">
        <v>15</v>
      </c>
    </row>
    <row r="129" spans="1:7" ht="22.5">
      <c r="A129" s="238" t="s">
        <v>424</v>
      </c>
      <c r="B129" s="115"/>
      <c r="C129" s="100" t="s">
        <v>211</v>
      </c>
      <c r="D129" s="26"/>
      <c r="E129" s="26"/>
      <c r="F129" s="100" t="s">
        <v>212</v>
      </c>
      <c r="G129" s="26"/>
    </row>
    <row r="130" spans="1:7" ht="12.75">
      <c r="A130" s="34" t="s">
        <v>454</v>
      </c>
      <c r="B130" s="109"/>
      <c r="C130" s="19" t="s">
        <v>211</v>
      </c>
      <c r="D130" s="18"/>
      <c r="E130" s="18"/>
      <c r="F130" s="19" t="s">
        <v>212</v>
      </c>
      <c r="G130" s="18"/>
    </row>
    <row r="131" spans="1:7" ht="22.5">
      <c r="A131" s="202" t="s">
        <v>428</v>
      </c>
      <c r="B131" s="109"/>
      <c r="C131" s="263" t="s">
        <v>211</v>
      </c>
      <c r="D131" s="18"/>
      <c r="E131" s="18"/>
      <c r="F131" s="263" t="s">
        <v>212</v>
      </c>
      <c r="G131" s="18"/>
    </row>
    <row r="132" spans="1:7" ht="22.5">
      <c r="A132" s="238" t="s">
        <v>439</v>
      </c>
      <c r="B132" s="115"/>
      <c r="C132" s="236" t="s">
        <v>211</v>
      </c>
      <c r="D132" s="26"/>
      <c r="E132" s="26"/>
      <c r="F132" s="100" t="s">
        <v>212</v>
      </c>
      <c r="G132" s="26"/>
    </row>
    <row r="133" spans="1:7" ht="12.75">
      <c r="A133" s="34" t="s">
        <v>429</v>
      </c>
      <c r="B133" s="109"/>
      <c r="C133" s="19" t="s">
        <v>211</v>
      </c>
      <c r="D133" s="18"/>
      <c r="E133" s="18"/>
      <c r="F133" s="19" t="s">
        <v>212</v>
      </c>
      <c r="G133" s="18"/>
    </row>
    <row r="134" spans="1:7" ht="12.75">
      <c r="A134" s="34" t="s">
        <v>426</v>
      </c>
      <c r="B134" s="109"/>
      <c r="C134" s="19" t="s">
        <v>211</v>
      </c>
      <c r="D134" s="18"/>
      <c r="E134" s="18"/>
      <c r="F134" s="19" t="s">
        <v>212</v>
      </c>
      <c r="G134" s="11"/>
    </row>
    <row r="135" spans="1:10" ht="12.75">
      <c r="A135" s="34" t="s">
        <v>427</v>
      </c>
      <c r="B135" s="109"/>
      <c r="C135" s="19" t="s">
        <v>211</v>
      </c>
      <c r="D135" s="18"/>
      <c r="E135" s="18"/>
      <c r="F135" s="19" t="s">
        <v>212</v>
      </c>
      <c r="G135" s="11"/>
      <c r="J135" s="91" t="s">
        <v>11</v>
      </c>
    </row>
    <row r="136" spans="1:7" ht="12.75" customHeight="1">
      <c r="A136" s="98"/>
      <c r="B136" s="117"/>
      <c r="C136" s="99"/>
      <c r="D136" s="99"/>
      <c r="E136" s="99"/>
      <c r="F136" s="99"/>
      <c r="G136" s="32"/>
    </row>
    <row r="137" spans="1:7" ht="12.75" customHeight="1">
      <c r="A137" s="33" t="s">
        <v>213</v>
      </c>
      <c r="B137" s="111">
        <f>SUM(B129:B135)</f>
        <v>0</v>
      </c>
      <c r="C137" s="25"/>
      <c r="D137" s="25"/>
      <c r="E137" s="25"/>
      <c r="F137" s="25"/>
      <c r="G137" s="22"/>
    </row>
  </sheetData>
  <sheetProtection/>
  <printOptions/>
  <pageMargins left="0.26" right="0.3" top="0.37" bottom="0.25" header="0.35" footer="0.2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Moon Environmental,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B. Rendall</dc:creator>
  <cp:keywords/>
  <dc:description/>
  <cp:lastModifiedBy>Stone, Amanda</cp:lastModifiedBy>
  <cp:lastPrinted>2015-10-19T21:21:00Z</cp:lastPrinted>
  <dcterms:created xsi:type="dcterms:W3CDTF">2005-03-23T16:44:59Z</dcterms:created>
  <dcterms:modified xsi:type="dcterms:W3CDTF">2016-02-20T00:02:10Z</dcterms:modified>
  <cp:category/>
  <cp:version/>
  <cp:contentType/>
  <cp:contentStatus/>
</cp:coreProperties>
</file>